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sc\padel\cuadros\"/>
    </mc:Choice>
  </mc:AlternateContent>
  <bookViews>
    <workbookView xWindow="570" yWindow="375" windowWidth="19335" windowHeight="9255"/>
  </bookViews>
  <sheets>
    <sheet name="CUADRO DE RESULTADOS" sheetId="6" r:id="rId1"/>
  </sheets>
  <calcPr calcId="152511"/>
</workbook>
</file>

<file path=xl/calcChain.xml><?xml version="1.0" encoding="utf-8"?>
<calcChain xmlns="http://schemas.openxmlformats.org/spreadsheetml/2006/main">
  <c r="Z5" i="6" l="1"/>
  <c r="AF5" i="6" s="1"/>
  <c r="AA5" i="6"/>
  <c r="AB5" i="6"/>
  <c r="AC5" i="6"/>
  <c r="AD5" i="6"/>
  <c r="AG5" i="6"/>
  <c r="AH5" i="6"/>
  <c r="AI5" i="6"/>
  <c r="AJ5" i="6"/>
  <c r="AK5" i="6"/>
  <c r="Z6" i="6"/>
  <c r="AA6" i="6"/>
  <c r="AB6" i="6"/>
  <c r="AC6" i="6"/>
  <c r="AD6" i="6"/>
  <c r="AF6" i="6"/>
  <c r="AG6" i="6"/>
  <c r="AI6" i="6"/>
  <c r="AH6" i="6" s="1"/>
  <c r="AJ6" i="6"/>
  <c r="AK6" i="6"/>
  <c r="Z7" i="6"/>
  <c r="AG7" i="6"/>
  <c r="AI7" i="6"/>
  <c r="AH7" i="6" s="1"/>
  <c r="Z8" i="6"/>
  <c r="AB8" i="6" s="1"/>
  <c r="AA8" i="6"/>
  <c r="AC8" i="6"/>
  <c r="AD8" i="6"/>
  <c r="AF8" i="6"/>
  <c r="AG8" i="6"/>
  <c r="AH8" i="6"/>
  <c r="AI8" i="6"/>
  <c r="AJ8" i="6"/>
  <c r="AK8" i="6"/>
  <c r="Z9" i="6"/>
  <c r="AD9" i="6" s="1"/>
  <c r="AI9" i="6"/>
  <c r="AH9" i="6" s="1"/>
  <c r="Z10" i="6"/>
  <c r="AF10" i="6" s="1"/>
  <c r="AH10" i="6"/>
  <c r="AI10" i="6"/>
  <c r="Z11" i="6"/>
  <c r="AF11" i="6" s="1"/>
  <c r="AA11" i="6"/>
  <c r="AB11" i="6"/>
  <c r="AC11" i="6"/>
  <c r="AD11" i="6"/>
  <c r="AG11" i="6"/>
  <c r="AI11" i="6"/>
  <c r="AH11" i="6" s="1"/>
  <c r="AJ11" i="6"/>
  <c r="AK11" i="6"/>
  <c r="Z12" i="6"/>
  <c r="AF12" i="6" s="1"/>
  <c r="AC12" i="6"/>
  <c r="AD12" i="6"/>
  <c r="AG12" i="6"/>
  <c r="AI12" i="6"/>
  <c r="AH12" i="6" s="1"/>
  <c r="AK12" i="6"/>
  <c r="Z13" i="6"/>
  <c r="AG13" i="6"/>
  <c r="AI13" i="6"/>
  <c r="AH13" i="6" s="1"/>
  <c r="Z14" i="6"/>
  <c r="AB14" i="6" s="1"/>
  <c r="AA14" i="6"/>
  <c r="AH14" i="6"/>
  <c r="AI14" i="6"/>
  <c r="Z15" i="6"/>
  <c r="AD15" i="6" s="1"/>
  <c r="AB15" i="6"/>
  <c r="AG15" i="6"/>
  <c r="AI15" i="6"/>
  <c r="AH15" i="6" s="1"/>
  <c r="Z16" i="6"/>
  <c r="AF16" i="6" s="1"/>
  <c r="AH16" i="6"/>
  <c r="AI16" i="6"/>
  <c r="Z17" i="6"/>
  <c r="AF17" i="6" s="1"/>
  <c r="AA17" i="6"/>
  <c r="AI17" i="6"/>
  <c r="AH17" i="6" s="1"/>
  <c r="AJ17" i="6"/>
  <c r="Z18" i="6"/>
  <c r="AC18" i="6" s="1"/>
  <c r="AA18" i="6"/>
  <c r="AB18" i="6"/>
  <c r="AG18" i="6"/>
  <c r="AI18" i="6"/>
  <c r="AH18" i="6" s="1"/>
  <c r="AJ18" i="6"/>
  <c r="Z19" i="6"/>
  <c r="AG19" i="6" s="1"/>
  <c r="AI19" i="6"/>
  <c r="AH19" i="6" s="1"/>
  <c r="Z20" i="6"/>
  <c r="AB20" i="6" s="1"/>
  <c r="AA20" i="6"/>
  <c r="AC20" i="6"/>
  <c r="AD20" i="6"/>
  <c r="AF20" i="6"/>
  <c r="AG20" i="6"/>
  <c r="AH20" i="6"/>
  <c r="AI20" i="6"/>
  <c r="AJ20" i="6"/>
  <c r="AK20" i="6"/>
  <c r="Z21" i="6"/>
  <c r="AD21" i="6" s="1"/>
  <c r="AB21" i="6"/>
  <c r="AI21" i="6"/>
  <c r="AH21" i="6" s="1"/>
  <c r="Z22" i="6"/>
  <c r="AF22" i="6" s="1"/>
  <c r="AA22" i="6"/>
  <c r="AC22" i="6"/>
  <c r="AG22" i="6"/>
  <c r="AH22" i="6"/>
  <c r="AI22" i="6"/>
  <c r="AJ22" i="6"/>
  <c r="Z23" i="6"/>
  <c r="AF23" i="6" s="1"/>
  <c r="AA23" i="6"/>
  <c r="AB23" i="6"/>
  <c r="AC23" i="6"/>
  <c r="AD23" i="6"/>
  <c r="AG23" i="6"/>
  <c r="AI23" i="6"/>
  <c r="AH23" i="6" s="1"/>
  <c r="AJ23" i="6"/>
  <c r="AK23" i="6"/>
  <c r="Z24" i="6"/>
  <c r="AA24" i="6"/>
  <c r="AB24" i="6"/>
  <c r="AC24" i="6"/>
  <c r="AD24" i="6"/>
  <c r="AF24" i="6"/>
  <c r="AG24" i="6"/>
  <c r="AI24" i="6"/>
  <c r="AH24" i="6" s="1"/>
  <c r="AJ24" i="6"/>
  <c r="AK24" i="6"/>
  <c r="Z25" i="6"/>
  <c r="AG25" i="6" s="1"/>
  <c r="AI25" i="6"/>
  <c r="AH25" i="6" s="1"/>
  <c r="Z32" i="6"/>
  <c r="AB32" i="6" s="1"/>
  <c r="AI32" i="6"/>
  <c r="AH32" i="6" s="1"/>
  <c r="Z33" i="6"/>
  <c r="AD33" i="6" s="1"/>
  <c r="AB33" i="6"/>
  <c r="AG33" i="6"/>
  <c r="AI33" i="6"/>
  <c r="AH33" i="6" s="1"/>
  <c r="Z34" i="6"/>
  <c r="AF34" i="6" s="1"/>
  <c r="AA34" i="6"/>
  <c r="AC34" i="6"/>
  <c r="AG34" i="6"/>
  <c r="AH34" i="6"/>
  <c r="AI34" i="6"/>
  <c r="AJ34" i="6"/>
  <c r="Z35" i="6"/>
  <c r="AF35" i="6" s="1"/>
  <c r="AA35" i="6"/>
  <c r="AB35" i="6"/>
  <c r="AC35" i="6"/>
  <c r="AD35" i="6"/>
  <c r="AI35" i="6"/>
  <c r="AH35" i="6" s="1"/>
  <c r="AJ35" i="6"/>
  <c r="AK35" i="6"/>
  <c r="Z36" i="6"/>
  <c r="AA36" i="6"/>
  <c r="AB36" i="6"/>
  <c r="AC36" i="6"/>
  <c r="AD36" i="6"/>
  <c r="AF36" i="6"/>
  <c r="AG36" i="6"/>
  <c r="AI36" i="6"/>
  <c r="AH36" i="6" s="1"/>
  <c r="AJ36" i="6"/>
  <c r="AK36" i="6"/>
  <c r="Z37" i="6"/>
  <c r="AG37" i="6"/>
  <c r="AI37" i="6"/>
  <c r="AH37" i="6" s="1"/>
  <c r="Z38" i="6"/>
  <c r="AB38" i="6" s="1"/>
  <c r="AA38" i="6"/>
  <c r="AC38" i="6"/>
  <c r="AF38" i="6"/>
  <c r="AI38" i="6"/>
  <c r="AL38" i="6" s="1"/>
  <c r="AJ38" i="6"/>
  <c r="Z39" i="6"/>
  <c r="AD39" i="6" s="1"/>
  <c r="AI39" i="6"/>
  <c r="AH39" i="6" s="1"/>
  <c r="Z40" i="6"/>
  <c r="AF40" i="6" s="1"/>
  <c r="AA40" i="6"/>
  <c r="AI40" i="6"/>
  <c r="AH40" i="6" s="1"/>
  <c r="Z41" i="6"/>
  <c r="AF41" i="6" s="1"/>
  <c r="AA41" i="6"/>
  <c r="AB41" i="6"/>
  <c r="AC41" i="6"/>
  <c r="AD41" i="6"/>
  <c r="AI41" i="6"/>
  <c r="AH41" i="6" s="1"/>
  <c r="AJ41" i="6"/>
  <c r="AK41" i="6"/>
  <c r="Z42" i="6"/>
  <c r="AA42" i="6" s="1"/>
  <c r="AI42" i="6"/>
  <c r="AH42" i="6" s="1"/>
  <c r="Z43" i="6"/>
  <c r="AG43" i="6" s="1"/>
  <c r="AI43" i="6"/>
  <c r="AH43" i="6" s="1"/>
  <c r="Z44" i="6"/>
  <c r="AB44" i="6" s="1"/>
  <c r="AA44" i="6"/>
  <c r="AC44" i="6"/>
  <c r="AD44" i="6"/>
  <c r="AF44" i="6"/>
  <c r="AG44" i="6"/>
  <c r="AH44" i="6"/>
  <c r="AI44" i="6"/>
  <c r="AJ44" i="6"/>
  <c r="AK44" i="6"/>
  <c r="Z45" i="6"/>
  <c r="AD45" i="6" s="1"/>
  <c r="AB45" i="6"/>
  <c r="AG45" i="6"/>
  <c r="AI45" i="6"/>
  <c r="AH45" i="6" s="1"/>
  <c r="AK45" i="6"/>
  <c r="Z46" i="6"/>
  <c r="AD46" i="6" s="1"/>
  <c r="AA46" i="6"/>
  <c r="AH46" i="6"/>
  <c r="AI46" i="6"/>
  <c r="Z47" i="6"/>
  <c r="AF47" i="6" s="1"/>
  <c r="AA47" i="6"/>
  <c r="AB47" i="6"/>
  <c r="AC47" i="6"/>
  <c r="AD47" i="6"/>
  <c r="AG47" i="6"/>
  <c r="AI47" i="6"/>
  <c r="AH47" i="6" s="1"/>
  <c r="AJ47" i="6"/>
  <c r="AK47" i="6"/>
  <c r="Z48" i="6"/>
  <c r="AD48" i="6" s="1"/>
  <c r="AA48" i="6"/>
  <c r="AB48" i="6"/>
  <c r="AC48" i="6"/>
  <c r="AI48" i="6"/>
  <c r="AK48" i="6"/>
  <c r="Z49" i="6"/>
  <c r="AA49" i="6" s="1"/>
  <c r="AI49" i="6"/>
  <c r="AH49" i="6" s="1"/>
  <c r="Z50" i="6"/>
  <c r="AB50" i="6" s="1"/>
  <c r="AA50" i="6"/>
  <c r="AC50" i="6"/>
  <c r="AI50" i="6"/>
  <c r="AH50" i="6" s="1"/>
  <c r="Z51" i="6"/>
  <c r="AB51" i="6" s="1"/>
  <c r="AA51" i="6"/>
  <c r="AG51" i="6"/>
  <c r="AI51" i="6"/>
  <c r="AL51" i="6" s="1"/>
  <c r="Z52" i="6"/>
  <c r="AJ52" i="6" s="1"/>
  <c r="AA52" i="6"/>
  <c r="AB52" i="6"/>
  <c r="AC52" i="6"/>
  <c r="AF52" i="6"/>
  <c r="AI52" i="6"/>
  <c r="AL52" i="6" s="1"/>
  <c r="Z60" i="6"/>
  <c r="AF60" i="6" s="1"/>
  <c r="AI60" i="6"/>
  <c r="AH60" i="6" s="1"/>
  <c r="Z61" i="6"/>
  <c r="AB61" i="6" s="1"/>
  <c r="AA61" i="6"/>
  <c r="AI61" i="6"/>
  <c r="AH61" i="6" s="1"/>
  <c r="Z62" i="6"/>
  <c r="AA62" i="6" s="1"/>
  <c r="AI62" i="6"/>
  <c r="AH62" i="6" s="1"/>
  <c r="Z63" i="6"/>
  <c r="AB63" i="6" s="1"/>
  <c r="AA63" i="6"/>
  <c r="AG63" i="6"/>
  <c r="AH63" i="6"/>
  <c r="AI63" i="6"/>
  <c r="Z64" i="6"/>
  <c r="AF64" i="6" s="1"/>
  <c r="AI64" i="6"/>
  <c r="AH64" i="6" s="1"/>
  <c r="Z65" i="6"/>
  <c r="AA65" i="6" s="1"/>
  <c r="AH65" i="6"/>
  <c r="AI65" i="6"/>
  <c r="Z66" i="6"/>
  <c r="AF66" i="6" s="1"/>
  <c r="AA66" i="6"/>
  <c r="AB66" i="6"/>
  <c r="AC66" i="6"/>
  <c r="AI66" i="6"/>
  <c r="AH66" i="6" s="1"/>
  <c r="AJ66" i="6"/>
  <c r="AK66" i="6"/>
  <c r="Z67" i="6"/>
  <c r="AC67" i="6" s="1"/>
  <c r="AA67" i="6"/>
  <c r="AI67" i="6"/>
  <c r="AH67" i="6" s="1"/>
  <c r="Z68" i="6"/>
  <c r="AA68" i="6" s="1"/>
  <c r="AI68" i="6"/>
  <c r="AH68" i="6" s="1"/>
  <c r="Z69" i="6"/>
  <c r="AB69" i="6" s="1"/>
  <c r="AH69" i="6"/>
  <c r="AI69" i="6"/>
  <c r="Z70" i="6"/>
  <c r="AA70" i="6"/>
  <c r="AB70" i="6"/>
  <c r="AD70" i="6"/>
  <c r="AF70" i="6"/>
  <c r="AG70" i="6"/>
  <c r="AI70" i="6"/>
  <c r="AH70" i="6" s="1"/>
  <c r="AK70" i="6"/>
  <c r="Z71" i="6"/>
  <c r="AC71" i="6" s="1"/>
  <c r="AA71" i="6"/>
  <c r="AB71" i="6"/>
  <c r="AI71" i="6"/>
  <c r="AH71" i="6" s="1"/>
  <c r="Z72" i="6"/>
  <c r="AF72" i="6" s="1"/>
  <c r="AA72" i="6"/>
  <c r="AB72" i="6"/>
  <c r="AC72" i="6"/>
  <c r="AD72" i="6"/>
  <c r="AG72" i="6"/>
  <c r="AI72" i="6"/>
  <c r="AH72" i="6" s="1"/>
  <c r="AJ72" i="6"/>
  <c r="AK72" i="6"/>
  <c r="Z73" i="6"/>
  <c r="AC73" i="6" s="1"/>
  <c r="AA73" i="6"/>
  <c r="AB73" i="6"/>
  <c r="AH73" i="6"/>
  <c r="AI73" i="6"/>
  <c r="Z74" i="6"/>
  <c r="AA74" i="6" s="1"/>
  <c r="AI74" i="6"/>
  <c r="AH74" i="6" s="1"/>
  <c r="Z75" i="6"/>
  <c r="AB75" i="6" s="1"/>
  <c r="AH75" i="6"/>
  <c r="AI75" i="6"/>
  <c r="Z76" i="6"/>
  <c r="AB76" i="6" s="1"/>
  <c r="AA76" i="6"/>
  <c r="AI76" i="6"/>
  <c r="AH76" i="6" s="1"/>
  <c r="Z77" i="6"/>
  <c r="AA77" i="6"/>
  <c r="AB77" i="6"/>
  <c r="AC77" i="6"/>
  <c r="AF77" i="6"/>
  <c r="AI77" i="6"/>
  <c r="AH77" i="6" s="1"/>
  <c r="AJ77" i="6"/>
  <c r="Z78" i="6"/>
  <c r="AF78" i="6" s="1"/>
  <c r="AI78" i="6"/>
  <c r="AH78" i="6" s="1"/>
  <c r="Z79" i="6"/>
  <c r="AD79" i="6" s="1"/>
  <c r="AA79" i="6"/>
  <c r="AB79" i="6"/>
  <c r="AI79" i="6"/>
  <c r="AH79" i="6" s="1"/>
  <c r="AK79" i="6"/>
  <c r="Z80" i="6"/>
  <c r="AA80" i="6" s="1"/>
  <c r="AB80" i="6"/>
  <c r="AC80" i="6"/>
  <c r="AD80" i="6"/>
  <c r="AF80" i="6"/>
  <c r="AI80" i="6"/>
  <c r="AH80" i="6" s="1"/>
  <c r="AJ80" i="6"/>
  <c r="AK80" i="6"/>
  <c r="D6" i="6"/>
  <c r="O52" i="6"/>
  <c r="M52" i="6"/>
  <c r="O51" i="6"/>
  <c r="M51" i="6"/>
  <c r="AL50" i="6"/>
  <c r="O50" i="6"/>
  <c r="M50" i="6"/>
  <c r="AL49" i="6"/>
  <c r="O49" i="6"/>
  <c r="M49" i="6"/>
  <c r="O48" i="6"/>
  <c r="M48" i="6"/>
  <c r="AL47" i="6"/>
  <c r="O47" i="6"/>
  <c r="M47" i="6"/>
  <c r="AL46" i="6"/>
  <c r="O46" i="6"/>
  <c r="M46" i="6"/>
  <c r="O45" i="6"/>
  <c r="M45" i="6"/>
  <c r="AL44" i="6"/>
  <c r="O44" i="6"/>
  <c r="M44" i="6"/>
  <c r="O43" i="6"/>
  <c r="M43" i="6"/>
  <c r="AL42" i="6"/>
  <c r="O42" i="6"/>
  <c r="M42" i="6"/>
  <c r="AL41" i="6"/>
  <c r="O41" i="6"/>
  <c r="M41" i="6"/>
  <c r="O40" i="6"/>
  <c r="M40" i="6"/>
  <c r="AL39" i="6"/>
  <c r="O39" i="6"/>
  <c r="M39" i="6"/>
  <c r="O38" i="6"/>
  <c r="M38" i="6"/>
  <c r="J38" i="6"/>
  <c r="I38" i="6"/>
  <c r="AL37" i="6"/>
  <c r="O37" i="6"/>
  <c r="M37" i="6"/>
  <c r="J37" i="6"/>
  <c r="I37" i="6"/>
  <c r="O36" i="6"/>
  <c r="M36" i="6"/>
  <c r="J36" i="6"/>
  <c r="I36" i="6"/>
  <c r="AL35" i="6"/>
  <c r="O35" i="6"/>
  <c r="M35" i="6"/>
  <c r="J35" i="6"/>
  <c r="I35" i="6"/>
  <c r="AL34" i="6"/>
  <c r="O34" i="6"/>
  <c r="M34" i="6"/>
  <c r="J34" i="6"/>
  <c r="I34" i="6"/>
  <c r="AL33" i="6"/>
  <c r="O33" i="6"/>
  <c r="M33" i="6"/>
  <c r="J33" i="6"/>
  <c r="I33" i="6"/>
  <c r="AL32" i="6"/>
  <c r="O32" i="6"/>
  <c r="M32" i="6"/>
  <c r="J32" i="6"/>
  <c r="I32" i="6"/>
  <c r="O25" i="6"/>
  <c r="M25" i="6"/>
  <c r="AL24" i="6"/>
  <c r="O24" i="6"/>
  <c r="M24" i="6"/>
  <c r="AL23" i="6"/>
  <c r="O23" i="6"/>
  <c r="M23" i="6"/>
  <c r="O22" i="6"/>
  <c r="M22" i="6"/>
  <c r="AL21" i="6"/>
  <c r="O21" i="6"/>
  <c r="M21" i="6"/>
  <c r="AL20" i="6"/>
  <c r="O20" i="6"/>
  <c r="M20" i="6"/>
  <c r="AL19" i="6"/>
  <c r="O19" i="6"/>
  <c r="M19" i="6"/>
  <c r="AL18" i="6"/>
  <c r="O18" i="6"/>
  <c r="M18" i="6"/>
  <c r="AL17" i="6"/>
  <c r="O17" i="6"/>
  <c r="M17" i="6"/>
  <c r="AL16" i="6"/>
  <c r="O16" i="6"/>
  <c r="M16" i="6"/>
  <c r="AL15" i="6"/>
  <c r="O15" i="6"/>
  <c r="M15" i="6"/>
  <c r="AL14" i="6"/>
  <c r="O14" i="6"/>
  <c r="M14" i="6"/>
  <c r="O13" i="6"/>
  <c r="M13" i="6"/>
  <c r="AL12" i="6"/>
  <c r="O12" i="6"/>
  <c r="M12" i="6"/>
  <c r="AL11" i="6"/>
  <c r="O11" i="6"/>
  <c r="M11" i="6"/>
  <c r="J11" i="6"/>
  <c r="I11" i="6"/>
  <c r="AL10" i="6"/>
  <c r="O10" i="6"/>
  <c r="M10" i="6"/>
  <c r="J10" i="6"/>
  <c r="I10" i="6"/>
  <c r="AL9" i="6"/>
  <c r="O9" i="6"/>
  <c r="M9" i="6"/>
  <c r="J9" i="6"/>
  <c r="I9" i="6"/>
  <c r="AL8" i="6"/>
  <c r="O8" i="6"/>
  <c r="M8" i="6"/>
  <c r="J8" i="6"/>
  <c r="I8" i="6"/>
  <c r="AL7" i="6"/>
  <c r="O7" i="6"/>
  <c r="M7" i="6"/>
  <c r="J7" i="6"/>
  <c r="I7" i="6"/>
  <c r="AL6" i="6"/>
  <c r="O6" i="6"/>
  <c r="M6" i="6"/>
  <c r="J6" i="6"/>
  <c r="I6" i="6"/>
  <c r="AL5" i="6"/>
  <c r="O5" i="6"/>
  <c r="M5" i="6"/>
  <c r="J5" i="6"/>
  <c r="I5" i="6"/>
  <c r="AK49" i="6" l="1"/>
  <c r="AJ49" i="6"/>
  <c r="AC49" i="6"/>
  <c r="AB49" i="6"/>
  <c r="AG75" i="6"/>
  <c r="AD75" i="6"/>
  <c r="AJ75" i="6"/>
  <c r="AC75" i="6"/>
  <c r="AF75" i="6"/>
  <c r="AK75" i="6"/>
  <c r="AA75" i="6"/>
  <c r="AG14" i="6"/>
  <c r="AF14" i="6"/>
  <c r="AK14" i="6"/>
  <c r="AD14" i="6"/>
  <c r="AJ14" i="6"/>
  <c r="AC14" i="6"/>
  <c r="AG10" i="6"/>
  <c r="AJ10" i="6"/>
  <c r="AC10" i="6"/>
  <c r="AA10" i="6"/>
  <c r="AG42" i="6"/>
  <c r="AF42" i="6"/>
  <c r="AJ42" i="6"/>
  <c r="AB42" i="6"/>
  <c r="AD42" i="6"/>
  <c r="AK42" i="6"/>
  <c r="AC42" i="6"/>
  <c r="AG60" i="6"/>
  <c r="AA60" i="6"/>
  <c r="AG39" i="6"/>
  <c r="AB39" i="6"/>
  <c r="AG67" i="6"/>
  <c r="AJ67" i="6"/>
  <c r="AB67" i="6"/>
  <c r="AF67" i="6"/>
  <c r="AD67" i="6"/>
  <c r="AK67" i="6"/>
  <c r="AG35" i="6"/>
  <c r="AK64" i="6"/>
  <c r="AD64" i="6"/>
  <c r="AB64" i="6"/>
  <c r="AA64" i="6"/>
  <c r="AF9" i="6"/>
  <c r="AK9" i="6"/>
  <c r="AG9" i="6"/>
  <c r="AB9" i="6"/>
  <c r="AJ71" i="6"/>
  <c r="AJ69" i="6"/>
  <c r="AD69" i="6"/>
  <c r="AK69" i="6"/>
  <c r="AA69" i="6"/>
  <c r="AC69" i="6"/>
  <c r="AG46" i="6"/>
  <c r="AF46" i="6"/>
  <c r="AC46" i="6"/>
  <c r="AJ46" i="6"/>
  <c r="AB46" i="6"/>
  <c r="AA32" i="6"/>
  <c r="AJ32" i="6"/>
  <c r="AC32" i="6"/>
  <c r="AG32" i="6"/>
  <c r="AF32" i="6"/>
  <c r="AK32" i="6"/>
  <c r="AD32" i="6"/>
  <c r="AG73" i="6"/>
  <c r="AF73" i="6"/>
  <c r="AK73" i="6"/>
  <c r="AD73" i="6"/>
  <c r="AJ73" i="6"/>
  <c r="AC74" i="6"/>
  <c r="AB74" i="6"/>
  <c r="AK74" i="6"/>
  <c r="AJ74" i="6"/>
  <c r="AG41" i="6"/>
  <c r="AA78" i="6"/>
  <c r="AF62" i="6"/>
  <c r="AD62" i="6"/>
  <c r="AC62" i="6"/>
  <c r="AK62" i="6"/>
  <c r="AB62" i="6"/>
  <c r="AJ62" i="6"/>
  <c r="AG79" i="6"/>
  <c r="AJ79" i="6"/>
  <c r="AC79" i="6"/>
  <c r="AF79" i="6"/>
  <c r="AJ48" i="6"/>
  <c r="AG48" i="6"/>
  <c r="AF48" i="6"/>
  <c r="AG40" i="6"/>
  <c r="AC40" i="6"/>
  <c r="AJ40" i="6"/>
  <c r="AJ50" i="6"/>
  <c r="D36" i="6"/>
  <c r="AG50" i="6"/>
  <c r="AF50" i="6"/>
  <c r="AK50" i="6"/>
  <c r="AD50" i="6"/>
  <c r="AG21" i="6"/>
  <c r="AF18" i="6"/>
  <c r="AD18" i="6"/>
  <c r="AK18" i="6"/>
  <c r="AJ12" i="6"/>
  <c r="AB12" i="6"/>
  <c r="AA12" i="6"/>
  <c r="AG17" i="6"/>
  <c r="AD17" i="6"/>
  <c r="AC17" i="6"/>
  <c r="AK17" i="6"/>
  <c r="AB17" i="6"/>
  <c r="AG16" i="6"/>
  <c r="AC16" i="6"/>
  <c r="AA16" i="6"/>
  <c r="AJ16" i="6"/>
  <c r="AG61" i="6"/>
  <c r="AF61" i="6"/>
  <c r="AD61" i="6"/>
  <c r="AK61" i="6"/>
  <c r="AC61" i="6"/>
  <c r="AJ61" i="6"/>
  <c r="AH38" i="6"/>
  <c r="AG38" i="6"/>
  <c r="AK38" i="6"/>
  <c r="AD38" i="6"/>
  <c r="AG78" i="6"/>
  <c r="AG76" i="6"/>
  <c r="AF68" i="6"/>
  <c r="AD78" i="6"/>
  <c r="AF76" i="6"/>
  <c r="AL45" i="6"/>
  <c r="AK78" i="6"/>
  <c r="AC78" i="6"/>
  <c r="AD77" i="6"/>
  <c r="AK77" i="6"/>
  <c r="AD76" i="6"/>
  <c r="AF74" i="6"/>
  <c r="AF71" i="6"/>
  <c r="AG69" i="6"/>
  <c r="AK68" i="6"/>
  <c r="AC68" i="6"/>
  <c r="AG66" i="6"/>
  <c r="AJ65" i="6"/>
  <c r="AB65" i="6"/>
  <c r="AG64" i="6"/>
  <c r="AK63" i="6"/>
  <c r="AD63" i="6"/>
  <c r="AK60" i="6"/>
  <c r="AC60" i="6"/>
  <c r="AH52" i="6"/>
  <c r="AD52" i="6"/>
  <c r="AK52" i="6"/>
  <c r="AD51" i="6"/>
  <c r="AF49" i="6"/>
  <c r="AB13" i="6"/>
  <c r="AC13" i="6"/>
  <c r="AJ13" i="6"/>
  <c r="AD13" i="6"/>
  <c r="AK13" i="6"/>
  <c r="AF13" i="6"/>
  <c r="AA13" i="6"/>
  <c r="AG80" i="6"/>
  <c r="AJ78" i="6"/>
  <c r="AB78" i="6"/>
  <c r="AG77" i="6"/>
  <c r="AK76" i="6"/>
  <c r="AD74" i="6"/>
  <c r="AC70" i="6"/>
  <c r="AJ70" i="6"/>
  <c r="AF69" i="6"/>
  <c r="AJ68" i="6"/>
  <c r="AB68" i="6"/>
  <c r="AD66" i="6"/>
  <c r="AJ63" i="6"/>
  <c r="AC63" i="6"/>
  <c r="AG62" i="6"/>
  <c r="AJ60" i="6"/>
  <c r="AB60" i="6"/>
  <c r="AG52" i="6"/>
  <c r="AK51" i="6"/>
  <c r="AD49" i="6"/>
  <c r="AH48" i="6"/>
  <c r="AL48" i="6"/>
  <c r="AD65" i="6"/>
  <c r="AK65" i="6"/>
  <c r="AB43" i="6"/>
  <c r="AC43" i="6"/>
  <c r="AJ43" i="6"/>
  <c r="AD43" i="6"/>
  <c r="AK43" i="6"/>
  <c r="AF43" i="6"/>
  <c r="AA43" i="6"/>
  <c r="AC76" i="6"/>
  <c r="AJ76" i="6"/>
  <c r="AG68" i="6"/>
  <c r="AG65" i="6"/>
  <c r="AH51" i="6"/>
  <c r="AC51" i="6"/>
  <c r="AJ51" i="6"/>
  <c r="AB37" i="6"/>
  <c r="AC37" i="6"/>
  <c r="AJ37" i="6"/>
  <c r="AD37" i="6"/>
  <c r="AK37" i="6"/>
  <c r="AF37" i="6"/>
  <c r="AA37" i="6"/>
  <c r="AB7" i="6"/>
  <c r="AC7" i="6"/>
  <c r="AJ7" i="6"/>
  <c r="AD7" i="6"/>
  <c r="AK7" i="6"/>
  <c r="AF7" i="6"/>
  <c r="AA7" i="6"/>
  <c r="AD71" i="6"/>
  <c r="AK71" i="6"/>
  <c r="AF65" i="6"/>
  <c r="AB25" i="6"/>
  <c r="AC25" i="6"/>
  <c r="AJ25" i="6"/>
  <c r="AD25" i="6"/>
  <c r="AK25" i="6"/>
  <c r="AF25" i="6"/>
  <c r="AA25" i="6"/>
  <c r="AG74" i="6"/>
  <c r="AG71" i="6"/>
  <c r="AD68" i="6"/>
  <c r="AC65" i="6"/>
  <c r="AC64" i="6"/>
  <c r="AJ64" i="6"/>
  <c r="AF63" i="6"/>
  <c r="AD60" i="6"/>
  <c r="AF51" i="6"/>
  <c r="AG49" i="6"/>
  <c r="AB19" i="6"/>
  <c r="AC19" i="6"/>
  <c r="AJ19" i="6"/>
  <c r="AD19" i="6"/>
  <c r="AK19" i="6"/>
  <c r="AF19" i="6"/>
  <c r="AA19" i="6"/>
  <c r="AK46" i="6"/>
  <c r="AJ45" i="6"/>
  <c r="AC45" i="6"/>
  <c r="E37" i="6" s="1"/>
  <c r="AK40" i="6"/>
  <c r="AD40" i="6"/>
  <c r="AJ39" i="6"/>
  <c r="AC39" i="6"/>
  <c r="AK34" i="6"/>
  <c r="AD34" i="6"/>
  <c r="AJ33" i="6"/>
  <c r="AC33" i="6"/>
  <c r="AK22" i="6"/>
  <c r="AD22" i="6"/>
  <c r="AJ21" i="6"/>
  <c r="AC21" i="6"/>
  <c r="AK16" i="6"/>
  <c r="AD16" i="6"/>
  <c r="AJ15" i="6"/>
  <c r="AC15" i="6"/>
  <c r="AK10" i="6"/>
  <c r="AD10" i="6"/>
  <c r="AJ9" i="6"/>
  <c r="AC9" i="6"/>
  <c r="AA45" i="6"/>
  <c r="AB40" i="6"/>
  <c r="AA39" i="6"/>
  <c r="AB34" i="6"/>
  <c r="AA33" i="6"/>
  <c r="AB22" i="6"/>
  <c r="AA21" i="6"/>
  <c r="AB16" i="6"/>
  <c r="AA15" i="6"/>
  <c r="AB10" i="6"/>
  <c r="AA9" i="6"/>
  <c r="AF45" i="6"/>
  <c r="AF39" i="6"/>
  <c r="AF33" i="6"/>
  <c r="AF21" i="6"/>
  <c r="AF15" i="6"/>
  <c r="AK39" i="6"/>
  <c r="AK33" i="6"/>
  <c r="AK21" i="6"/>
  <c r="AK15" i="6"/>
  <c r="D8" i="6"/>
  <c r="E36" i="6"/>
  <c r="AL36" i="6"/>
  <c r="AL40" i="6"/>
  <c r="AL43" i="6"/>
  <c r="D33" i="6"/>
  <c r="D37" i="6"/>
  <c r="D34" i="6"/>
  <c r="D32" i="6"/>
  <c r="D35" i="6"/>
  <c r="D38" i="6"/>
  <c r="D9" i="6"/>
  <c r="AL13" i="6"/>
  <c r="AL22" i="6"/>
  <c r="AL25" i="6"/>
  <c r="D7" i="6"/>
  <c r="D10" i="6"/>
  <c r="D11" i="6"/>
  <c r="D5" i="6"/>
  <c r="E38" i="6" l="1"/>
  <c r="F33" i="6"/>
  <c r="E33" i="6"/>
  <c r="C33" i="6" s="1"/>
  <c r="H38" i="6"/>
  <c r="E6" i="6"/>
  <c r="F6" i="6"/>
  <c r="E7" i="6"/>
  <c r="E9" i="6"/>
  <c r="F35" i="6"/>
  <c r="G34" i="6"/>
  <c r="E34" i="6"/>
  <c r="F34" i="6"/>
  <c r="H37" i="6"/>
  <c r="G37" i="6"/>
  <c r="H34" i="6"/>
  <c r="H33" i="6"/>
  <c r="F32" i="6"/>
  <c r="H35" i="6"/>
  <c r="G36" i="6"/>
  <c r="H36" i="6"/>
  <c r="F37" i="6"/>
  <c r="C37" i="6" s="1"/>
  <c r="E32" i="6"/>
  <c r="G33" i="6"/>
  <c r="G32" i="6"/>
  <c r="E35" i="6"/>
  <c r="F36" i="6"/>
  <c r="C36" i="6" s="1"/>
  <c r="F38" i="6"/>
  <c r="G38" i="6"/>
  <c r="G35" i="6"/>
  <c r="H32" i="6"/>
  <c r="H8" i="6"/>
  <c r="F10" i="6"/>
  <c r="G7" i="6"/>
  <c r="G9" i="6"/>
  <c r="H10" i="6"/>
  <c r="F7" i="6"/>
  <c r="E5" i="6"/>
  <c r="E10" i="6"/>
  <c r="H9" i="6"/>
  <c r="G10" i="6"/>
  <c r="F5" i="6"/>
  <c r="G6" i="6"/>
  <c r="F9" i="6"/>
  <c r="C9" i="6" s="1"/>
  <c r="H7" i="6"/>
  <c r="F8" i="6"/>
  <c r="E11" i="6"/>
  <c r="H11" i="6"/>
  <c r="G8" i="6"/>
  <c r="H5" i="6"/>
  <c r="E8" i="6"/>
  <c r="G11" i="6"/>
  <c r="F11" i="6"/>
  <c r="G5" i="6"/>
  <c r="H6" i="6"/>
  <c r="C38" i="6" l="1"/>
  <c r="C6" i="6"/>
  <c r="C5" i="6"/>
  <c r="C10" i="6"/>
  <c r="C32" i="6"/>
  <c r="C7" i="6"/>
  <c r="C35" i="6"/>
  <c r="C34" i="6"/>
  <c r="C8" i="6"/>
  <c r="C11" i="6"/>
  <c r="AL60" i="6" l="1"/>
  <c r="I60" i="6"/>
  <c r="J60" i="6"/>
  <c r="M60" i="6"/>
  <c r="O60" i="6"/>
  <c r="I61" i="6"/>
  <c r="J61" i="6"/>
  <c r="M61" i="6"/>
  <c r="O61" i="6"/>
  <c r="I62" i="6"/>
  <c r="J62" i="6"/>
  <c r="M62" i="6"/>
  <c r="O62" i="6"/>
  <c r="I63" i="6"/>
  <c r="J63" i="6"/>
  <c r="M63" i="6"/>
  <c r="O63" i="6"/>
  <c r="I64" i="6"/>
  <c r="J64" i="6"/>
  <c r="M64" i="6"/>
  <c r="O64" i="6"/>
  <c r="I65" i="6"/>
  <c r="J65" i="6"/>
  <c r="M65" i="6"/>
  <c r="O65" i="6"/>
  <c r="I66" i="6"/>
  <c r="J66" i="6"/>
  <c r="M66" i="6"/>
  <c r="O66" i="6"/>
  <c r="M67" i="6"/>
  <c r="O67" i="6"/>
  <c r="AL67" i="6"/>
  <c r="M68" i="6"/>
  <c r="O68" i="6"/>
  <c r="M69" i="6"/>
  <c r="O69" i="6"/>
  <c r="M70" i="6"/>
  <c r="O70" i="6"/>
  <c r="M71" i="6"/>
  <c r="O71" i="6"/>
  <c r="M72" i="6"/>
  <c r="O72" i="6"/>
  <c r="M73" i="6"/>
  <c r="O73" i="6"/>
  <c r="M74" i="6"/>
  <c r="O74" i="6"/>
  <c r="M75" i="6"/>
  <c r="O75" i="6"/>
  <c r="M76" i="6"/>
  <c r="O76" i="6"/>
  <c r="M77" i="6"/>
  <c r="O77" i="6"/>
  <c r="AL77" i="6"/>
  <c r="M78" i="6"/>
  <c r="O78" i="6"/>
  <c r="AL78" i="6"/>
  <c r="M79" i="6"/>
  <c r="O79" i="6"/>
  <c r="M80" i="6"/>
  <c r="O80" i="6"/>
  <c r="AL70" i="6" l="1"/>
  <c r="AL71" i="6"/>
  <c r="AL62" i="6"/>
  <c r="AL64" i="6"/>
  <c r="AL75" i="6"/>
  <c r="AL61" i="6"/>
  <c r="AL73" i="6"/>
  <c r="AL66" i="6"/>
  <c r="AL65" i="6"/>
  <c r="D61" i="6"/>
  <c r="AL79" i="6"/>
  <c r="AL76" i="6"/>
  <c r="AL68" i="6"/>
  <c r="AL63" i="6"/>
  <c r="D62" i="6"/>
  <c r="D65" i="6"/>
  <c r="AL80" i="6"/>
  <c r="D64" i="6"/>
  <c r="D60" i="6"/>
  <c r="D63" i="6"/>
  <c r="AL69" i="6"/>
  <c r="AL72" i="6"/>
  <c r="D66" i="6"/>
  <c r="AL74" i="6"/>
  <c r="E64" i="6" l="1"/>
  <c r="E63" i="6"/>
  <c r="F64" i="6"/>
  <c r="F63" i="6"/>
  <c r="F65" i="6"/>
  <c r="H61" i="6"/>
  <c r="E62" i="6"/>
  <c r="F66" i="6"/>
  <c r="G60" i="6"/>
  <c r="E61" i="6"/>
  <c r="E65" i="6"/>
  <c r="G66" i="6"/>
  <c r="E66" i="6"/>
  <c r="H64" i="6"/>
  <c r="E60" i="6"/>
  <c r="G64" i="6"/>
  <c r="F62" i="6"/>
  <c r="G63" i="6"/>
  <c r="F61" i="6"/>
  <c r="H62" i="6"/>
  <c r="H66" i="6"/>
  <c r="G65" i="6"/>
  <c r="F60" i="6"/>
  <c r="H63" i="6"/>
  <c r="H65" i="6"/>
  <c r="G61" i="6"/>
  <c r="H60" i="6"/>
  <c r="G62" i="6"/>
  <c r="C64" i="6" l="1"/>
  <c r="C66" i="6"/>
  <c r="C63" i="6"/>
  <c r="C61" i="6"/>
  <c r="C65" i="6"/>
  <c r="C62" i="6"/>
  <c r="C60" i="6"/>
</calcChain>
</file>

<file path=xl/sharedStrings.xml><?xml version="1.0" encoding="utf-8"?>
<sst xmlns="http://schemas.openxmlformats.org/spreadsheetml/2006/main" count="98" uniqueCount="57">
  <si>
    <t>PAREJA A</t>
  </si>
  <si>
    <t>PUNTOS</t>
  </si>
  <si>
    <t>PAREJA B</t>
  </si>
  <si>
    <t>Partidos JUGADOS</t>
  </si>
  <si>
    <t>Partidos Ganados</t>
  </si>
  <si>
    <t>Partidos Perdidos</t>
  </si>
  <si>
    <t>juegos Ganados</t>
  </si>
  <si>
    <t>juegos Perdidos</t>
  </si>
  <si>
    <t>sets ganados</t>
  </si>
  <si>
    <t>sets perdidos</t>
  </si>
  <si>
    <r>
      <t xml:space="preserve">    </t>
    </r>
    <r>
      <rPr>
        <sz val="12"/>
        <rFont val="Arial"/>
        <family val="2"/>
      </rPr>
      <t xml:space="preserve"> PAREJAS</t>
    </r>
  </si>
  <si>
    <t>SET 1</t>
  </si>
  <si>
    <t>SET 2</t>
  </si>
  <si>
    <t>SET 3</t>
  </si>
  <si>
    <r>
      <rPr>
        <b/>
        <i/>
        <sz val="8"/>
        <color indexed="8"/>
        <rFont val="Arial"/>
        <family val="2"/>
      </rPr>
      <t xml:space="preserve">partido ganado: </t>
    </r>
    <r>
      <rPr>
        <b/>
        <i/>
        <sz val="10"/>
        <color indexed="8"/>
        <rFont val="Arial"/>
        <family val="2"/>
      </rPr>
      <t>2</t>
    </r>
    <r>
      <rPr>
        <b/>
        <i/>
        <sz val="8"/>
        <color indexed="8"/>
        <rFont val="Arial"/>
        <family val="2"/>
      </rPr>
      <t xml:space="preserve"> puntos;  partido perdido:  </t>
    </r>
    <r>
      <rPr>
        <b/>
        <i/>
        <sz val="10"/>
        <color indexed="8"/>
        <rFont val="Arial"/>
        <family val="2"/>
      </rPr>
      <t>1</t>
    </r>
    <r>
      <rPr>
        <b/>
        <i/>
        <sz val="8"/>
        <color indexed="8"/>
        <rFont val="Arial"/>
        <family val="2"/>
      </rPr>
      <t xml:space="preserve"> punto;   partido no jugado: </t>
    </r>
    <r>
      <rPr>
        <b/>
        <i/>
        <sz val="10"/>
        <color indexed="8"/>
        <rFont val="Arial"/>
        <family val="2"/>
      </rPr>
      <t>0</t>
    </r>
    <r>
      <rPr>
        <b/>
        <i/>
        <sz val="8"/>
        <color indexed="8"/>
        <rFont val="Arial"/>
        <family val="2"/>
      </rPr>
      <t xml:space="preserve"> puntos</t>
    </r>
  </si>
  <si>
    <t xml:space="preserve">   El puesto 7º  desciende al GRUPO_2</t>
  </si>
  <si>
    <t xml:space="preserve">   El puesto 5º jugará contra el 3º del G2 para mantenerse en G1</t>
  </si>
  <si>
    <t xml:space="preserve">CUADRO GRUPO I </t>
  </si>
  <si>
    <t xml:space="preserve">CUADRO GRUPO III </t>
  </si>
  <si>
    <t xml:space="preserve">   El puesto 6º  desciende al GRUPO_2</t>
  </si>
  <si>
    <t xml:space="preserve">Al finalizar el torneo:  </t>
  </si>
  <si>
    <t>de partidos jugados, todos sus partidos se anulan y la pareja es como si no</t>
  </si>
  <si>
    <t>por doble 6-1</t>
  </si>
  <si>
    <t>No hay sustituciones. Si una pareja se da de baja con menos del 50%</t>
  </si>
  <si>
    <t>hubiera jugado. Si ha jugado el 50% o mas, el resto de partidos los pierde</t>
  </si>
  <si>
    <t>G2</t>
  </si>
  <si>
    <t>G3</t>
  </si>
  <si>
    <t>RESULTADOS</t>
  </si>
  <si>
    <t>G1</t>
  </si>
  <si>
    <t>CUADROS- TORNEO XV (Del 30 de ENERO  hasta 16-ABRIL 2020)</t>
  </si>
  <si>
    <t>CUADRO GRUPO2</t>
  </si>
  <si>
    <t xml:space="preserve">   Los puestos 1 y 2 suben a G1</t>
  </si>
  <si>
    <t xml:space="preserve">   El puesto 3º juega la promoción a G1 contra el 5º puesto de G1</t>
  </si>
  <si>
    <t xml:space="preserve">   Los puestos 1 y 2 suben a G2</t>
  </si>
  <si>
    <t xml:space="preserve">   El puesto 3º juega la promoción a G2 contra el 6º puesto de G2</t>
  </si>
  <si>
    <t>JAVIER CABEZ/JOSERRA</t>
  </si>
  <si>
    <t>PEPE/JULIO</t>
  </si>
  <si>
    <t>ISIDRO/TONI VALLEJO</t>
  </si>
  <si>
    <t>SANTOS/MARIANO</t>
  </si>
  <si>
    <t>ANTONIO CAMB/ALEJANDRO</t>
  </si>
  <si>
    <t>M.A.RODRIGUEZ/ELENA</t>
  </si>
  <si>
    <t>RICARDO SOTO/M.MORALES</t>
  </si>
  <si>
    <t>CESAR/ALFREDO MARCO</t>
  </si>
  <si>
    <t>LUIS BARRIO/JESUS SASTRE</t>
  </si>
  <si>
    <t>VICTORIANO/JOSE ANDRÉS</t>
  </si>
  <si>
    <t>J.L.REVENGA/CHARLY</t>
  </si>
  <si>
    <t>FRAN/ISABEL</t>
  </si>
  <si>
    <t>BELEN/ROCIO</t>
  </si>
  <si>
    <t>JAVIER RAMOS/PILAR</t>
  </si>
  <si>
    <t>LUIS MENENDEZ/JOSE LUIS FDEZ</t>
  </si>
  <si>
    <t>J. Mª SEVERIANO/LUIS PORRAS</t>
  </si>
  <si>
    <t>CAYETANO/JOSÉ VILLÉN</t>
  </si>
  <si>
    <t>LUIS PEREZ/ANTONIO FDEZ</t>
  </si>
  <si>
    <t>EMILIO POTES/DEMETRIO</t>
  </si>
  <si>
    <t xml:space="preserve">   Los puestos 6º y 7º descienden al GRUPO_3</t>
  </si>
  <si>
    <t>JUANCHO /ANGEL LUMERAS</t>
  </si>
  <si>
    <t>J.MONTEALEGRE/ANGEL FERR.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</si>
</sst>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i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2"/>
      <color theme="0" tint="-0.1499984740745262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8"/>
      <color theme="0"/>
      <name val="Arial"/>
      <family val="2"/>
    </font>
    <font>
      <b/>
      <sz val="10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rgb="FF00B0F0"/>
      <name val="Arial"/>
      <family val="2"/>
    </font>
    <font>
      <sz val="10"/>
      <color rgb="FF00B0F0"/>
      <name val="Arial"/>
      <family val="2"/>
    </font>
    <font>
      <b/>
      <sz val="9"/>
      <color rgb="FF00B0F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8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5" fillId="0" borderId="12" xfId="0" applyFont="1" applyBorder="1" applyProtection="1"/>
    <xf numFmtId="0" fontId="14" fillId="2" borderId="13" xfId="0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0" fontId="15" fillId="0" borderId="14" xfId="0" applyFont="1" applyBorder="1" applyProtection="1"/>
    <xf numFmtId="0" fontId="15" fillId="0" borderId="10" xfId="0" applyFont="1" applyBorder="1" applyProtection="1"/>
    <xf numFmtId="0" fontId="14" fillId="2" borderId="15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6" fillId="0" borderId="12" xfId="0" applyFont="1" applyBorder="1" applyProtection="1"/>
    <xf numFmtId="0" fontId="16" fillId="0" borderId="14" xfId="0" applyFont="1" applyBorder="1" applyProtection="1"/>
    <xf numFmtId="0" fontId="15" fillId="0" borderId="11" xfId="0" applyFont="1" applyBorder="1" applyAlignment="1" applyProtection="1">
      <alignment horizontal="center"/>
    </xf>
    <xf numFmtId="0" fontId="15" fillId="0" borderId="12" xfId="0" applyFont="1" applyBorder="1" applyAlignment="1" applyProtection="1">
      <alignment horizontal="center"/>
    </xf>
    <xf numFmtId="0" fontId="17" fillId="2" borderId="11" xfId="0" applyFont="1" applyFill="1" applyBorder="1" applyAlignment="1" applyProtection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</xf>
    <xf numFmtId="0" fontId="1" fillId="0" borderId="0" xfId="0" applyFont="1" applyBorder="1" applyProtection="1"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Protection="1"/>
    <xf numFmtId="0" fontId="19" fillId="2" borderId="0" xfId="0" applyFont="1" applyFill="1" applyBorder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20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top"/>
      <protection locked="0"/>
    </xf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/>
    <xf numFmtId="0" fontId="5" fillId="2" borderId="0" xfId="0" applyFont="1" applyFill="1" applyBorder="1" applyProtection="1">
      <protection locked="0"/>
    </xf>
    <xf numFmtId="0" fontId="21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2" fillId="4" borderId="0" xfId="0" applyFont="1" applyFill="1" applyProtection="1">
      <protection locked="0"/>
    </xf>
    <xf numFmtId="0" fontId="23" fillId="4" borderId="0" xfId="0" applyFont="1" applyFill="1" applyProtection="1">
      <protection locked="0"/>
    </xf>
    <xf numFmtId="0" fontId="24" fillId="4" borderId="0" xfId="0" applyFont="1" applyFill="1" applyAlignment="1" applyProtection="1">
      <alignment horizontal="center"/>
      <protection locked="0"/>
    </xf>
    <xf numFmtId="0" fontId="24" fillId="4" borderId="0" xfId="0" applyFont="1" applyFill="1" applyBorder="1" applyProtection="1">
      <protection locked="0"/>
    </xf>
    <xf numFmtId="0" fontId="24" fillId="4" borderId="0" xfId="0" applyFont="1" applyFill="1" applyAlignment="1" applyProtection="1">
      <alignment horizontal="center" vertical="top"/>
      <protection locked="0"/>
    </xf>
    <xf numFmtId="0" fontId="24" fillId="4" borderId="0" xfId="0" applyFont="1" applyFill="1" applyProtection="1">
      <protection locked="0"/>
    </xf>
    <xf numFmtId="0" fontId="25" fillId="4" borderId="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26" fillId="4" borderId="0" xfId="0" applyFont="1" applyFill="1" applyBorder="1" applyProtection="1"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1" fillId="4" borderId="0" xfId="0" applyFont="1" applyFill="1" applyBorder="1" applyProtection="1">
      <protection locked="0"/>
    </xf>
    <xf numFmtId="0" fontId="5" fillId="4" borderId="0" xfId="0" applyFont="1" applyFill="1" applyProtection="1">
      <protection locked="0"/>
    </xf>
    <xf numFmtId="0" fontId="5" fillId="4" borderId="16" xfId="0" applyFont="1" applyFill="1" applyBorder="1" applyProtection="1">
      <protection locked="0"/>
    </xf>
    <xf numFmtId="0" fontId="11" fillId="4" borderId="0" xfId="0" applyFont="1" applyFill="1" applyProtection="1"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21" fillId="4" borderId="0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1" fillId="4" borderId="9" xfId="0" applyFont="1" applyFill="1" applyBorder="1" applyAlignment="1" applyProtection="1">
      <alignment horizontal="center" vertical="top"/>
      <protection locked="0"/>
    </xf>
    <xf numFmtId="0" fontId="2" fillId="4" borderId="0" xfId="0" applyFont="1" applyFill="1" applyBorder="1" applyProtection="1">
      <protection locked="0"/>
    </xf>
    <xf numFmtId="0" fontId="26" fillId="4" borderId="0" xfId="0" applyFont="1" applyFill="1" applyAlignment="1" applyProtection="1">
      <alignment horizontal="center" vertical="top"/>
      <protection locked="0"/>
    </xf>
    <xf numFmtId="0" fontId="28" fillId="0" borderId="2" xfId="0" applyFont="1" applyFill="1" applyBorder="1" applyProtection="1"/>
    <xf numFmtId="0" fontId="28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Border="1" applyProtection="1">
      <protection locked="0"/>
    </xf>
    <xf numFmtId="0" fontId="29" fillId="0" borderId="0" xfId="0" applyFo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protection locked="0"/>
    </xf>
    <xf numFmtId="0" fontId="30" fillId="4" borderId="0" xfId="0" applyFont="1" applyFill="1" applyAlignment="1" applyProtection="1">
      <alignment vertical="center"/>
      <protection locked="0"/>
    </xf>
    <xf numFmtId="0" fontId="32" fillId="2" borderId="2" xfId="0" applyFont="1" applyFill="1" applyBorder="1"/>
    <xf numFmtId="0" fontId="31" fillId="2" borderId="2" xfId="0" applyFont="1" applyFill="1" applyBorder="1"/>
    <xf numFmtId="0" fontId="27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2"/>
  <sheetViews>
    <sheetView showGridLines="0" tabSelected="1" topLeftCell="A61" workbookViewId="0">
      <selection activeCell="K70" sqref="K70"/>
    </sheetView>
  </sheetViews>
  <sheetFormatPr baseColWidth="10" defaultRowHeight="15" customHeight="1" x14ac:dyDescent="0.2"/>
  <cols>
    <col min="1" max="1" width="2.42578125" style="10" customWidth="1"/>
    <col min="2" max="2" width="25.5703125" style="1" customWidth="1"/>
    <col min="3" max="3" width="7.42578125" style="1" customWidth="1"/>
    <col min="4" max="4" width="7.28515625" style="1" customWidth="1"/>
    <col min="5" max="5" width="6.85546875" style="1" customWidth="1"/>
    <col min="6" max="8" width="6.5703125" style="1" customWidth="1"/>
    <col min="9" max="9" width="6.42578125" style="1" customWidth="1"/>
    <col min="10" max="11" width="7" style="1" customWidth="1"/>
    <col min="12" max="12" width="3.42578125" style="1" customWidth="1"/>
    <col min="13" max="13" width="24.28515625" style="1" customWidth="1"/>
    <col min="14" max="14" width="0.7109375" style="1" customWidth="1"/>
    <col min="15" max="15" width="25.85546875" style="1" customWidth="1"/>
    <col min="16" max="16" width="0.7109375" style="1" customWidth="1"/>
    <col min="17" max="17" width="2.85546875" style="1" customWidth="1"/>
    <col min="18" max="18" width="2.7109375" style="1" customWidth="1"/>
    <col min="19" max="19" width="1" style="2" customWidth="1"/>
    <col min="20" max="20" width="2.85546875" style="1" customWidth="1"/>
    <col min="21" max="21" width="2.5703125" style="1" customWidth="1"/>
    <col min="22" max="22" width="0.7109375" style="2" customWidth="1"/>
    <col min="23" max="23" width="2.85546875" style="1" customWidth="1"/>
    <col min="24" max="24" width="3.140625" style="1" customWidth="1"/>
    <col min="25" max="25" width="0.7109375" style="1" customWidth="1"/>
    <col min="26" max="26" width="3.5703125" style="3" customWidth="1"/>
    <col min="27" max="28" width="3.140625" style="3" customWidth="1"/>
    <col min="29" max="29" width="2.5703125" style="3" customWidth="1"/>
    <col min="30" max="30" width="3.140625" style="3" customWidth="1"/>
    <col min="31" max="31" width="2" style="1" customWidth="1"/>
    <col min="32" max="32" width="2.85546875" style="1" customWidth="1"/>
    <col min="33" max="33" width="2.7109375" style="1" customWidth="1"/>
    <col min="34" max="34" width="2.5703125" style="1" customWidth="1"/>
    <col min="35" max="35" width="4.85546875" style="1" customWidth="1"/>
    <col min="36" max="36" width="2.5703125" style="1" customWidth="1"/>
    <col min="37" max="37" width="2.5703125" style="26" customWidth="1"/>
    <col min="38" max="38" width="3.7109375" style="1" customWidth="1"/>
    <col min="39" max="39" width="2.42578125" style="1" customWidth="1"/>
    <col min="40" max="40" width="2.7109375" style="1" customWidth="1"/>
    <col min="41" max="41" width="1.140625" style="1" customWidth="1"/>
    <col min="42" max="42" width="2.7109375" style="1" customWidth="1"/>
    <col min="43" max="43" width="2.42578125" style="1" customWidth="1"/>
    <col min="44" max="44" width="2.7109375" style="1" customWidth="1"/>
    <col min="45" max="45" width="2.5703125" style="1" customWidth="1"/>
    <col min="46" max="46" width="3.42578125" style="1" customWidth="1"/>
    <col min="47" max="47" width="3.7109375" style="1" customWidth="1"/>
    <col min="48" max="48" width="3.140625" style="1" customWidth="1"/>
    <col min="49" max="49" width="2.85546875" style="1" customWidth="1"/>
    <col min="50" max="50" width="2.140625" style="1" customWidth="1"/>
    <col min="51" max="51" width="3.28515625" style="1" customWidth="1"/>
    <col min="52" max="52" width="2.7109375" style="1" customWidth="1"/>
    <col min="53" max="53" width="2.5703125" style="1" customWidth="1"/>
    <col min="54" max="16384" width="11.42578125" style="1"/>
  </cols>
  <sheetData>
    <row r="1" spans="1:53" s="4" customFormat="1" ht="30.75" customHeight="1" x14ac:dyDescent="0.2">
      <c r="A1" s="32"/>
      <c r="B1" s="33" t="s">
        <v>29</v>
      </c>
      <c r="C1" s="34"/>
      <c r="D1" s="34"/>
      <c r="E1" s="34"/>
      <c r="F1" s="34"/>
      <c r="G1" s="34"/>
      <c r="H1" s="34"/>
      <c r="I1" s="34"/>
      <c r="J1" s="34"/>
      <c r="K1" s="34"/>
      <c r="L1" s="35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8"/>
      <c r="AN1" s="38"/>
      <c r="AO1" s="39"/>
      <c r="AP1" s="38"/>
      <c r="AQ1" s="38"/>
      <c r="AR1" s="38"/>
      <c r="AS1" s="40"/>
      <c r="AT1" s="38"/>
      <c r="AU1" s="38"/>
      <c r="AV1" s="38"/>
      <c r="AW1" s="38"/>
      <c r="AX1" s="40"/>
      <c r="AY1" s="38"/>
      <c r="AZ1" s="38"/>
      <c r="BA1" s="38"/>
    </row>
    <row r="2" spans="1:53" ht="33" customHeight="1" x14ac:dyDescent="0.2">
      <c r="A2" s="41" t="s">
        <v>17</v>
      </c>
      <c r="B2" s="42"/>
      <c r="C2" s="43"/>
      <c r="D2" s="44"/>
      <c r="E2" s="44"/>
      <c r="F2" s="44"/>
      <c r="G2" s="44"/>
      <c r="H2" s="44"/>
      <c r="I2" s="44"/>
      <c r="J2" s="44"/>
      <c r="K2" s="44"/>
      <c r="L2" s="44"/>
      <c r="M2" s="80" t="s">
        <v>27</v>
      </c>
      <c r="N2" s="44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3" s="8" customFormat="1" ht="15" customHeight="1" x14ac:dyDescent="0.2">
      <c r="A3" s="45"/>
      <c r="B3" s="46"/>
      <c r="C3" s="47"/>
      <c r="D3" s="47"/>
      <c r="E3" s="47"/>
      <c r="F3" s="47"/>
      <c r="G3" s="47"/>
      <c r="H3" s="47"/>
      <c r="I3" s="47"/>
      <c r="J3" s="47"/>
      <c r="K3" s="47"/>
      <c r="L3" s="48"/>
      <c r="M3" s="41" t="s">
        <v>28</v>
      </c>
      <c r="N3" s="48"/>
      <c r="O3" s="48"/>
      <c r="P3" s="48"/>
      <c r="Q3" s="49"/>
      <c r="R3" s="49"/>
      <c r="S3" s="49"/>
      <c r="T3" s="49"/>
      <c r="U3" s="49"/>
      <c r="V3" s="49"/>
      <c r="W3" s="49"/>
      <c r="X3" s="49"/>
      <c r="Y3" s="48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8"/>
      <c r="AN3" s="38"/>
      <c r="AO3" s="39"/>
      <c r="AP3" s="38"/>
      <c r="AQ3" s="38"/>
      <c r="AR3" s="38"/>
      <c r="AS3" s="40"/>
      <c r="AT3" s="38"/>
      <c r="AU3" s="38"/>
      <c r="AV3" s="38"/>
      <c r="AW3" s="38"/>
      <c r="AX3" s="40"/>
      <c r="AY3" s="38"/>
      <c r="AZ3" s="38"/>
      <c r="BA3" s="38"/>
    </row>
    <row r="4" spans="1:53" s="4" customFormat="1" ht="26.25" customHeight="1" thickBot="1" x14ac:dyDescent="0.25">
      <c r="A4" s="56"/>
      <c r="B4" s="65" t="s">
        <v>10</v>
      </c>
      <c r="C4" s="6" t="s">
        <v>1</v>
      </c>
      <c r="D4" s="7" t="s">
        <v>3</v>
      </c>
      <c r="E4" s="7" t="s">
        <v>4</v>
      </c>
      <c r="F4" s="7" t="s">
        <v>5</v>
      </c>
      <c r="G4" s="7" t="s">
        <v>8</v>
      </c>
      <c r="H4" s="7" t="s">
        <v>9</v>
      </c>
      <c r="I4" s="7" t="s">
        <v>6</v>
      </c>
      <c r="J4" s="7" t="s">
        <v>7</v>
      </c>
      <c r="K4" s="60"/>
      <c r="L4" s="69"/>
      <c r="M4" s="78" t="s">
        <v>0</v>
      </c>
      <c r="N4" s="79"/>
      <c r="O4" s="78" t="s">
        <v>2</v>
      </c>
      <c r="P4" s="62"/>
      <c r="Q4" s="64" t="s">
        <v>11</v>
      </c>
      <c r="R4" s="62"/>
      <c r="S4" s="62"/>
      <c r="T4" s="64" t="s">
        <v>12</v>
      </c>
      <c r="U4" s="62"/>
      <c r="V4" s="62"/>
      <c r="W4" s="64" t="s">
        <v>13</v>
      </c>
      <c r="X4" s="62"/>
      <c r="Y4" s="62"/>
      <c r="Z4" s="5"/>
      <c r="AA4" s="5"/>
      <c r="AB4" s="5"/>
      <c r="AC4" s="5"/>
      <c r="AD4" s="5"/>
      <c r="AK4" s="5"/>
    </row>
    <row r="5" spans="1:53" s="4" customFormat="1" ht="15" customHeight="1" thickBot="1" x14ac:dyDescent="0.3">
      <c r="A5" s="56">
        <v>1</v>
      </c>
      <c r="B5" s="81" t="s">
        <v>56</v>
      </c>
      <c r="C5" s="27">
        <f>E5*2+F5*1</f>
        <v>5</v>
      </c>
      <c r="D5" s="28">
        <f>SUM(Z5:Z10)</f>
        <v>3</v>
      </c>
      <c r="E5" s="28">
        <f>SUM(AA5:AA10)</f>
        <v>2</v>
      </c>
      <c r="F5" s="28">
        <f>SUM(AB5:AB10)</f>
        <v>1</v>
      </c>
      <c r="G5" s="28">
        <f>SUM(AF5:AF10)+SUM(AG5:AG10)+SUM(AH5:AH10)</f>
        <v>5</v>
      </c>
      <c r="H5" s="28">
        <f>SUM(AJ5:AJ10)+SUM(AK5:AK10)+SUM(AL5:AL10)</f>
        <v>2</v>
      </c>
      <c r="I5" s="28">
        <f>SUM(Q5:Q10)+SUM(T5:T10)+SUM(W5:W10)</f>
        <v>34</v>
      </c>
      <c r="J5" s="28">
        <f>SUM(R5:R10)+SUM(U5:U10)+SUM(X5:X10)</f>
        <v>28</v>
      </c>
      <c r="K5" s="60"/>
      <c r="L5" s="69">
        <v>1</v>
      </c>
      <c r="M5" s="73" t="str">
        <f>B5</f>
        <v>J.MONTEALEGRE/ANGEL FERR.</v>
      </c>
      <c r="N5" s="74"/>
      <c r="O5" s="73" t="str">
        <f t="shared" ref="O5:O10" si="0">B6</f>
        <v>JUANCHO /ANGEL LUMERAS</v>
      </c>
      <c r="P5" s="66"/>
      <c r="Q5" s="50"/>
      <c r="R5" s="51"/>
      <c r="S5" s="67"/>
      <c r="T5" s="50"/>
      <c r="U5" s="51"/>
      <c r="V5" s="67"/>
      <c r="W5" s="50"/>
      <c r="X5" s="51"/>
      <c r="Y5" s="62"/>
      <c r="Z5" s="29">
        <f t="shared" ref="Z5:Z25" si="1">IF(Q5+R5=0,,1)</f>
        <v>0</v>
      </c>
      <c r="AA5" s="29">
        <f>IF(OR((AND(Q5&gt;R5,T5&gt;U5)),(AND(Q5&gt;R5,W5&gt;X5)),(AND(T5&gt;U5,W5&gt;X5))),1,0)*Z5</f>
        <v>0</v>
      </c>
      <c r="AB5" s="29">
        <f>IF(OR((AND(Q5&gt;R5,T5&gt;U5)),(AND(Q5&gt;R5,W5&gt;X5)),(AND(T5&gt;U5,W5&gt;X5))),0,1)*Z5</f>
        <v>0</v>
      </c>
      <c r="AC5" s="29">
        <f>IF(OR((AND(Q5&gt;R5,T5&gt;U5)),(AND(Q5&gt;R5,W5&gt;X5)),(AND(T5&gt;U5,W5&gt;X5))),0,1)*Z5</f>
        <v>0</v>
      </c>
      <c r="AD5" s="29">
        <f>IF(OR((AND(Q5&gt;R5,T5&gt;U5)),(AND(Q5&gt;R5,W5&gt;X5)),(AND(T5&gt;U5,W5&gt;X5))),1,0)*Z5</f>
        <v>0</v>
      </c>
      <c r="AE5" s="29"/>
      <c r="AF5" s="29">
        <f t="shared" ref="AF5:AF25" si="2">IF(Q5&gt;R5,1,0)*Z5</f>
        <v>0</v>
      </c>
      <c r="AG5" s="29">
        <f>IF(T5&gt;U5,1,0)*Z5</f>
        <v>0</v>
      </c>
      <c r="AH5" s="29">
        <f t="shared" ref="AH5:AH25" si="3">IF(W5&gt;X5,1,0)*AI5</f>
        <v>0</v>
      </c>
      <c r="AI5" s="29">
        <f t="shared" ref="AI5:AI25" si="4">IF(W5=X5,0,1)</f>
        <v>0</v>
      </c>
      <c r="AJ5" s="29">
        <f t="shared" ref="AJ5:AJ25" si="5">IF(Q5&gt;R5,0,1)*Z5</f>
        <v>0</v>
      </c>
      <c r="AK5" s="30">
        <f>IF(T5&gt;U5,0,1)*Z5</f>
        <v>0</v>
      </c>
      <c r="AL5" s="29">
        <f t="shared" ref="AL5:AL25" si="6">IF(W5&gt;X5,0,1)*AI5</f>
        <v>0</v>
      </c>
      <c r="AM5" s="12"/>
      <c r="AN5" s="11"/>
      <c r="AO5" s="13"/>
      <c r="AP5" s="11"/>
      <c r="AQ5" s="11"/>
      <c r="AR5" s="11"/>
      <c r="AT5" s="11"/>
      <c r="AU5" s="11"/>
      <c r="AV5" s="11"/>
      <c r="AW5" s="11"/>
      <c r="AY5" s="11"/>
      <c r="AZ5" s="11"/>
      <c r="BA5" s="11"/>
    </row>
    <row r="6" spans="1:53" s="4" customFormat="1" ht="15" customHeight="1" thickBot="1" x14ac:dyDescent="0.3">
      <c r="A6" s="56">
        <v>2</v>
      </c>
      <c r="B6" s="81" t="s">
        <v>55</v>
      </c>
      <c r="C6" s="27">
        <f t="shared" ref="C6:C11" si="7">E6*2+F6*1</f>
        <v>2</v>
      </c>
      <c r="D6" s="28">
        <f>Z5+SUM(Z11:Z15)</f>
        <v>1</v>
      </c>
      <c r="E6" s="28">
        <f>AC5+SUM(AA11:AA15)</f>
        <v>1</v>
      </c>
      <c r="F6" s="28">
        <f>AD5+SUM(AB11:AB15)</f>
        <v>0</v>
      </c>
      <c r="G6" s="28">
        <f>SUM(AF11:AF15)+SUM(AG11:AG15)+SUM(AH11:AH15)+AJ5+AK5+AL5</f>
        <v>2</v>
      </c>
      <c r="H6" s="28">
        <f>SUM(AJ11:AJ15)+SUM(AK11:AK15)+SUM(AL11:AL15)+AF5+AG5+AH5</f>
        <v>0</v>
      </c>
      <c r="I6" s="28">
        <f>R5+U5+X5+SUM(Q11:Q15)+SUM(T11:T15)+SUM(W11:W15)</f>
        <v>12</v>
      </c>
      <c r="J6" s="28">
        <f>Q5+T5+W5+SUM(R11:R15)+SUM(U11:U15)+SUM(X11:X15)</f>
        <v>4</v>
      </c>
      <c r="K6" s="60"/>
      <c r="L6" s="69">
        <v>2</v>
      </c>
      <c r="M6" s="73" t="str">
        <f>B5</f>
        <v>J.MONTEALEGRE/ANGEL FERR.</v>
      </c>
      <c r="N6" s="75"/>
      <c r="O6" s="73" t="str">
        <f t="shared" si="0"/>
        <v>ISIDRO/TONI VALLEJO</v>
      </c>
      <c r="P6" s="66"/>
      <c r="Q6" s="50"/>
      <c r="R6" s="51"/>
      <c r="S6" s="67"/>
      <c r="T6" s="50"/>
      <c r="U6" s="51"/>
      <c r="V6" s="67"/>
      <c r="W6" s="52"/>
      <c r="X6" s="53"/>
      <c r="Y6" s="62"/>
      <c r="Z6" s="29">
        <f t="shared" si="1"/>
        <v>0</v>
      </c>
      <c r="AA6" s="29">
        <f t="shared" ref="AA6:AA25" si="8">IF(OR((AND(Q6&gt;R6,T6&gt;U6)),(AND(Q6&gt;R6,W6&gt;X6)),(AND(T6&gt;U6,W6&gt;X6))),1,0)*Z6</f>
        <v>0</v>
      </c>
      <c r="AB6" s="29">
        <f t="shared" ref="AB6:AB25" si="9">IF(OR((AND(Q6&gt;R6,T6&gt;U6)),(AND(Q6&gt;R6,W6&gt;X6)),(AND(T6&gt;U6,W6&gt;X6))),0,1)*Z6</f>
        <v>0</v>
      </c>
      <c r="AC6" s="29">
        <f t="shared" ref="AC6:AC25" si="10">IF(OR((AND(Q6&gt;R6,T6&gt;U6)),(AND(Q6&gt;R6,W6&gt;X6)),(AND(T6&gt;U6,W6&gt;X6))),0,1)*Z6</f>
        <v>0</v>
      </c>
      <c r="AD6" s="29">
        <f t="shared" ref="AD6:AD25" si="11">IF(OR((AND(Q6&gt;R6,T6&gt;U6)),(AND(Q6&gt;R6,W6&gt;X6)),(AND(T6&gt;U6,W6&gt;X6))),1,0)*Z6</f>
        <v>0</v>
      </c>
      <c r="AE6" s="29"/>
      <c r="AF6" s="29">
        <f t="shared" si="2"/>
        <v>0</v>
      </c>
      <c r="AG6" s="29">
        <f t="shared" ref="AG6:AG25" si="12">IF(T6&gt;U6,1,0)*Z6</f>
        <v>0</v>
      </c>
      <c r="AH6" s="29">
        <f t="shared" si="3"/>
        <v>0</v>
      </c>
      <c r="AI6" s="29">
        <f t="shared" si="4"/>
        <v>0</v>
      </c>
      <c r="AJ6" s="29">
        <f t="shared" si="5"/>
        <v>0</v>
      </c>
      <c r="AK6" s="30">
        <f t="shared" ref="AK6:AK25" si="13">IF(T6&gt;U6,0,1)*Z6</f>
        <v>0</v>
      </c>
      <c r="AL6" s="29">
        <f t="shared" si="6"/>
        <v>0</v>
      </c>
      <c r="AM6" s="12"/>
      <c r="AN6" s="11"/>
      <c r="AO6" s="16"/>
      <c r="AP6" s="11"/>
      <c r="AQ6" s="11"/>
      <c r="AR6" s="11"/>
      <c r="AT6" s="11"/>
      <c r="AU6" s="11"/>
      <c r="AV6" s="11"/>
      <c r="AW6" s="11"/>
      <c r="AY6" s="11"/>
      <c r="AZ6" s="11"/>
      <c r="BA6" s="11"/>
    </row>
    <row r="7" spans="1:53" s="4" customFormat="1" ht="15" customHeight="1" thickBot="1" x14ac:dyDescent="0.3">
      <c r="A7" s="56">
        <v>3</v>
      </c>
      <c r="B7" s="81" t="s">
        <v>37</v>
      </c>
      <c r="C7" s="27">
        <f t="shared" si="7"/>
        <v>2</v>
      </c>
      <c r="D7" s="28">
        <f>Z6+Z11+SUM(Z16:Z19)</f>
        <v>2</v>
      </c>
      <c r="E7" s="28">
        <f>AC6+AC11+SUM(AA16:AA19)</f>
        <v>0</v>
      </c>
      <c r="F7" s="28">
        <f>AD6+AD11+SUM(AB16:AB19)</f>
        <v>2</v>
      </c>
      <c r="G7" s="28">
        <f>SUM(AF16:AF19)+SUM(AG16:AG19)+SUM(AH16:AH19)+AJ6+AK6+AL6+AJ11+AK11+AL11</f>
        <v>0</v>
      </c>
      <c r="H7" s="28">
        <f>SUM(AJ16:AJ19)+SUM(AK16:AK19)+SUM(AL16:AL19)+AF6+AG6+AH6+AF11+AG11+AH11</f>
        <v>4</v>
      </c>
      <c r="I7" s="28">
        <f>R6+R11+U6+U11+X6+X11+SUM(Q16:Q19)+SUM(T16:T19)+SUM(W16:W19)</f>
        <v>4</v>
      </c>
      <c r="J7" s="28">
        <f>Q6+Q11+T6+T11+W6+W11+SUM(R16:R19)+SUM(U16:U19)+SUM(X16:X19)</f>
        <v>24</v>
      </c>
      <c r="K7" s="60"/>
      <c r="L7" s="69">
        <v>3</v>
      </c>
      <c r="M7" s="73" t="str">
        <f>B5</f>
        <v>J.MONTEALEGRE/ANGEL FERR.</v>
      </c>
      <c r="N7" s="75"/>
      <c r="O7" s="73" t="str">
        <f t="shared" si="0"/>
        <v>JAVIER CABEZ/JOSERRA</v>
      </c>
      <c r="P7" s="66"/>
      <c r="Q7" s="50">
        <v>6</v>
      </c>
      <c r="R7" s="51">
        <v>3</v>
      </c>
      <c r="S7" s="67"/>
      <c r="T7" s="50">
        <v>3</v>
      </c>
      <c r="U7" s="51">
        <v>6</v>
      </c>
      <c r="V7" s="67"/>
      <c r="W7" s="52">
        <v>1</v>
      </c>
      <c r="X7" s="53">
        <v>6</v>
      </c>
      <c r="Y7" s="62"/>
      <c r="Z7" s="29">
        <f t="shared" si="1"/>
        <v>1</v>
      </c>
      <c r="AA7" s="29">
        <f t="shared" si="8"/>
        <v>0</v>
      </c>
      <c r="AB7" s="29">
        <f t="shared" si="9"/>
        <v>1</v>
      </c>
      <c r="AC7" s="29">
        <f t="shared" si="10"/>
        <v>1</v>
      </c>
      <c r="AD7" s="29">
        <f t="shared" si="11"/>
        <v>0</v>
      </c>
      <c r="AE7" s="29"/>
      <c r="AF7" s="29">
        <f t="shared" si="2"/>
        <v>1</v>
      </c>
      <c r="AG7" s="29">
        <f t="shared" si="12"/>
        <v>0</v>
      </c>
      <c r="AH7" s="29">
        <f t="shared" si="3"/>
        <v>0</v>
      </c>
      <c r="AI7" s="29">
        <f t="shared" si="4"/>
        <v>1</v>
      </c>
      <c r="AJ7" s="29">
        <f t="shared" si="5"/>
        <v>0</v>
      </c>
      <c r="AK7" s="30">
        <f t="shared" si="13"/>
        <v>1</v>
      </c>
      <c r="AL7" s="29">
        <f t="shared" si="6"/>
        <v>1</v>
      </c>
      <c r="AM7" s="12"/>
      <c r="AN7" s="11"/>
      <c r="AO7" s="13"/>
      <c r="AP7" s="11"/>
      <c r="AQ7" s="11"/>
      <c r="AR7" s="11"/>
      <c r="AT7" s="11"/>
      <c r="AU7" s="11"/>
      <c r="AV7" s="11"/>
      <c r="AW7" s="11"/>
      <c r="AY7" s="11"/>
      <c r="AZ7" s="11"/>
      <c r="BA7" s="11"/>
    </row>
    <row r="8" spans="1:53" s="4" customFormat="1" ht="15" customHeight="1" thickBot="1" x14ac:dyDescent="0.3">
      <c r="A8" s="56">
        <v>4</v>
      </c>
      <c r="B8" s="81" t="s">
        <v>35</v>
      </c>
      <c r="C8" s="27">
        <f t="shared" si="7"/>
        <v>7</v>
      </c>
      <c r="D8" s="28">
        <f>Z7+Z12+Z16+SUM(Z20:Z22)</f>
        <v>4</v>
      </c>
      <c r="E8" s="28">
        <f>AC7+AC12+AC16+SUM(AA20:AA22)</f>
        <v>3</v>
      </c>
      <c r="F8" s="28">
        <f>AD7+AD12+AD16+SUM(AB20:AB22)</f>
        <v>1</v>
      </c>
      <c r="G8" s="28">
        <f>SUM(AF20:AF22)+SUM(AG20:AG22)+SUM(AH20:AH22)+AJ7+AK7+AL7+AJ12+AK12+AL12+AJ16+AK16+AL16</f>
        <v>7</v>
      </c>
      <c r="H8" s="28">
        <f>SUM(AJ20:AJ22)+SUM(AK20:AK22)+SUM(AL20:AL22)+AF7+AG7+AH7+AF12+AG12+AH12+AF16+AH16+AG16</f>
        <v>3</v>
      </c>
      <c r="I8" s="28">
        <f>R7+R12+R16+U7+U12+U16+X7+X12+X16+SUM(Q20:Q22)+SUM(T20:T22)+SUM(W20:W22)</f>
        <v>49</v>
      </c>
      <c r="J8" s="28">
        <f>Q7+Q12+Q16+T7+T12+T16+W7+W12+W16+SUM(R20:R22)+SUM(U20:U22)+SUM(X20:X22)</f>
        <v>29</v>
      </c>
      <c r="K8" s="60"/>
      <c r="L8" s="69">
        <v>4</v>
      </c>
      <c r="M8" s="73" t="str">
        <f>B5</f>
        <v>J.MONTEALEGRE/ANGEL FERR.</v>
      </c>
      <c r="N8" s="76"/>
      <c r="O8" s="73" t="str">
        <f t="shared" si="0"/>
        <v>SANTOS/MARIANO</v>
      </c>
      <c r="P8" s="66"/>
      <c r="Q8" s="50"/>
      <c r="R8" s="51"/>
      <c r="S8" s="67"/>
      <c r="T8" s="50"/>
      <c r="U8" s="51"/>
      <c r="V8" s="67"/>
      <c r="W8" s="52"/>
      <c r="X8" s="53"/>
      <c r="Y8" s="62"/>
      <c r="Z8" s="29">
        <f t="shared" si="1"/>
        <v>0</v>
      </c>
      <c r="AA8" s="29">
        <f t="shared" si="8"/>
        <v>0</v>
      </c>
      <c r="AB8" s="29">
        <f t="shared" si="9"/>
        <v>0</v>
      </c>
      <c r="AC8" s="29">
        <f t="shared" si="10"/>
        <v>0</v>
      </c>
      <c r="AD8" s="29">
        <f t="shared" si="11"/>
        <v>0</v>
      </c>
      <c r="AE8" s="29"/>
      <c r="AF8" s="29">
        <f t="shared" si="2"/>
        <v>0</v>
      </c>
      <c r="AG8" s="29">
        <f t="shared" si="12"/>
        <v>0</v>
      </c>
      <c r="AH8" s="29">
        <f t="shared" si="3"/>
        <v>0</v>
      </c>
      <c r="AI8" s="29">
        <f t="shared" si="4"/>
        <v>0</v>
      </c>
      <c r="AJ8" s="29">
        <f t="shared" si="5"/>
        <v>0</v>
      </c>
      <c r="AK8" s="30">
        <f t="shared" si="13"/>
        <v>0</v>
      </c>
      <c r="AL8" s="29">
        <f t="shared" si="6"/>
        <v>0</v>
      </c>
      <c r="AM8" s="12"/>
      <c r="AN8" s="11"/>
      <c r="AO8" s="13"/>
      <c r="AP8" s="11"/>
      <c r="AQ8" s="11"/>
      <c r="AR8" s="11"/>
      <c r="AT8" s="11"/>
      <c r="AU8" s="11"/>
      <c r="AV8" s="11"/>
      <c r="AW8" s="11"/>
      <c r="AY8" s="11"/>
      <c r="AZ8" s="11"/>
      <c r="BA8" s="11"/>
    </row>
    <row r="9" spans="1:53" s="4" customFormat="1" ht="15" customHeight="1" thickBot="1" x14ac:dyDescent="0.3">
      <c r="A9" s="56">
        <v>5</v>
      </c>
      <c r="B9" s="82" t="s">
        <v>38</v>
      </c>
      <c r="C9" s="27">
        <f t="shared" si="7"/>
        <v>2</v>
      </c>
      <c r="D9" s="28">
        <f>Z8+Z13+Z17+Z20+SUM(Z23:Z24)</f>
        <v>1</v>
      </c>
      <c r="E9" s="28">
        <f>AC8+AC13+AC17+AC20+SUM(AA23:AA24)</f>
        <v>1</v>
      </c>
      <c r="F9" s="28">
        <f>AD8+AD13+AD17+AD20+SUM(AB23:AB24)</f>
        <v>0</v>
      </c>
      <c r="G9" s="28">
        <f>SUM(AF23:AF24)+SUM(AG23:AG24)+SUM(AH23:AH24)+AJ8+AK8+AL8+AJ13+AK13+AL13+AJ17+AK17+AL17+AJ20+AK20+AL20</f>
        <v>2</v>
      </c>
      <c r="H9" s="28">
        <f>SUM(AJ23:AJ24)+SUM(AK23:AK24)+SUM(AL23:AL24)+AF8+AG8+AH8+AF13+AG13+AH13+AH17+AG17+AF17+AH20+AG20+AF20</f>
        <v>0</v>
      </c>
      <c r="I9" s="28">
        <f>R8+R13+R17+R20+U8+U13+U17+U20+X8+X13+X17+X20+SUM(Q23:Q24)+SUM(T23:T24)+SUM(W23:W24)</f>
        <v>12</v>
      </c>
      <c r="J9" s="28">
        <f>Q8+Q13+Q17+Q20+T8+T13+T17+T20+W8+W13+W17+W20+SUM(R23:R24)+SUM(U23:U24)+SUM(X23:X24)</f>
        <v>4</v>
      </c>
      <c r="K9" s="60"/>
      <c r="L9" s="69">
        <v>5</v>
      </c>
      <c r="M9" s="73" t="str">
        <f>B5</f>
        <v>J.MONTEALEGRE/ANGEL FERR.</v>
      </c>
      <c r="N9" s="76"/>
      <c r="O9" s="73" t="str">
        <f t="shared" si="0"/>
        <v>PEPE/JULIO</v>
      </c>
      <c r="P9" s="66"/>
      <c r="Q9" s="50">
        <v>6</v>
      </c>
      <c r="R9" s="51">
        <v>3</v>
      </c>
      <c r="S9" s="67"/>
      <c r="T9" s="50">
        <v>6</v>
      </c>
      <c r="U9" s="51">
        <v>2</v>
      </c>
      <c r="V9" s="67"/>
      <c r="W9" s="50"/>
      <c r="X9" s="51"/>
      <c r="Y9" s="62"/>
      <c r="Z9" s="29">
        <f t="shared" si="1"/>
        <v>1</v>
      </c>
      <c r="AA9" s="29">
        <f t="shared" si="8"/>
        <v>1</v>
      </c>
      <c r="AB9" s="29">
        <f t="shared" si="9"/>
        <v>0</v>
      </c>
      <c r="AC9" s="29">
        <f t="shared" si="10"/>
        <v>0</v>
      </c>
      <c r="AD9" s="29">
        <f t="shared" si="11"/>
        <v>1</v>
      </c>
      <c r="AE9" s="29"/>
      <c r="AF9" s="29">
        <f t="shared" si="2"/>
        <v>1</v>
      </c>
      <c r="AG9" s="29">
        <f t="shared" si="12"/>
        <v>1</v>
      </c>
      <c r="AH9" s="29">
        <f t="shared" si="3"/>
        <v>0</v>
      </c>
      <c r="AI9" s="29">
        <f t="shared" si="4"/>
        <v>0</v>
      </c>
      <c r="AJ9" s="29">
        <f t="shared" si="5"/>
        <v>0</v>
      </c>
      <c r="AK9" s="30">
        <f t="shared" si="13"/>
        <v>0</v>
      </c>
      <c r="AL9" s="29">
        <f t="shared" si="6"/>
        <v>0</v>
      </c>
      <c r="AM9" s="12"/>
      <c r="AN9" s="11"/>
      <c r="AO9" s="13"/>
      <c r="AP9" s="11"/>
      <c r="AQ9" s="11"/>
      <c r="AR9" s="11"/>
      <c r="AT9" s="11"/>
      <c r="AU9" s="11"/>
      <c r="AV9" s="11"/>
      <c r="AW9" s="11"/>
      <c r="AY9" s="11"/>
      <c r="AZ9" s="11"/>
      <c r="BA9" s="11"/>
    </row>
    <row r="10" spans="1:53" s="4" customFormat="1" ht="15" customHeight="1" thickBot="1" x14ac:dyDescent="0.3">
      <c r="A10" s="56">
        <v>6</v>
      </c>
      <c r="B10" s="81" t="s">
        <v>36</v>
      </c>
      <c r="C10" s="27">
        <f t="shared" si="7"/>
        <v>4</v>
      </c>
      <c r="D10" s="28">
        <f>Z9+Z14+Z18+Z21+Z23+Z25</f>
        <v>4</v>
      </c>
      <c r="E10" s="28">
        <f>AC9+AC14+AC18+AC21+AC23+AA25</f>
        <v>0</v>
      </c>
      <c r="F10" s="28">
        <f>AD9+AD14+AD18+AD21+AD23+AB25</f>
        <v>4</v>
      </c>
      <c r="G10" s="28">
        <f>AF25+AG25+AH25+AJ9+AK9+AL9+AJ14+AK14+AL14+AJ18+AK18+AL18+AJ21+AK21+AL21+AJ23+AK23+AL23</f>
        <v>0</v>
      </c>
      <c r="H10" s="28">
        <f>AJ25+AK25+AL25+AF9+AG9+AH9+AF14+AG14+AH14+AF18+AG18+AH18+AF21+AG21+AH21+AF23+AG23+AH23</f>
        <v>8</v>
      </c>
      <c r="I10" s="28">
        <f>R9+R14+R18+R21+R23+U9+U14+U18+U21+U23+X9+X14+X18+X21+X23+Q25+T25+W25</f>
        <v>17</v>
      </c>
      <c r="J10" s="28">
        <f>Q9+Q14+Q18+Q21+Q23+T9+T14+T18+T21+T23+W9+W14+W18+W21+W23+R25+U25+X25</f>
        <v>48</v>
      </c>
      <c r="K10" s="60"/>
      <c r="L10" s="69">
        <v>6</v>
      </c>
      <c r="M10" s="73" t="str">
        <f>B5</f>
        <v>J.MONTEALEGRE/ANGEL FERR.</v>
      </c>
      <c r="N10" s="73"/>
      <c r="O10" s="73" t="str">
        <f t="shared" si="0"/>
        <v>CESAR/ALFREDO MARCO</v>
      </c>
      <c r="P10" s="66"/>
      <c r="Q10" s="50">
        <v>6</v>
      </c>
      <c r="R10" s="51">
        <v>4</v>
      </c>
      <c r="S10" s="67"/>
      <c r="T10" s="50">
        <v>6</v>
      </c>
      <c r="U10" s="51">
        <v>4</v>
      </c>
      <c r="V10" s="67"/>
      <c r="W10" s="52"/>
      <c r="X10" s="53"/>
      <c r="Y10" s="63"/>
      <c r="Z10" s="29">
        <f t="shared" si="1"/>
        <v>1</v>
      </c>
      <c r="AA10" s="29">
        <f t="shared" si="8"/>
        <v>1</v>
      </c>
      <c r="AB10" s="29">
        <f t="shared" si="9"/>
        <v>0</v>
      </c>
      <c r="AC10" s="29">
        <f t="shared" si="10"/>
        <v>0</v>
      </c>
      <c r="AD10" s="29">
        <f t="shared" si="11"/>
        <v>1</v>
      </c>
      <c r="AE10" s="29"/>
      <c r="AF10" s="29">
        <f t="shared" si="2"/>
        <v>1</v>
      </c>
      <c r="AG10" s="29">
        <f t="shared" si="12"/>
        <v>1</v>
      </c>
      <c r="AH10" s="29">
        <f t="shared" si="3"/>
        <v>0</v>
      </c>
      <c r="AI10" s="29">
        <f t="shared" si="4"/>
        <v>0</v>
      </c>
      <c r="AJ10" s="29">
        <f t="shared" si="5"/>
        <v>0</v>
      </c>
      <c r="AK10" s="30">
        <f t="shared" si="13"/>
        <v>0</v>
      </c>
      <c r="AL10" s="29">
        <f t="shared" si="6"/>
        <v>0</v>
      </c>
      <c r="AM10" s="12"/>
      <c r="AN10" s="11"/>
      <c r="AO10" s="16"/>
      <c r="AP10" s="11"/>
      <c r="AQ10" s="11"/>
      <c r="AR10" s="11"/>
      <c r="AT10" s="11"/>
      <c r="AU10" s="11"/>
      <c r="AV10" s="11"/>
      <c r="AW10" s="11"/>
      <c r="AY10" s="11"/>
      <c r="AZ10" s="11"/>
      <c r="BA10" s="11"/>
    </row>
    <row r="11" spans="1:53" s="4" customFormat="1" ht="15" customHeight="1" thickBot="1" x14ac:dyDescent="0.25">
      <c r="A11" s="56">
        <v>7</v>
      </c>
      <c r="B11" s="81" t="s">
        <v>42</v>
      </c>
      <c r="C11" s="27">
        <f t="shared" si="7"/>
        <v>5</v>
      </c>
      <c r="D11" s="28">
        <f>Z10+Z15+Z19+Z22+Z24+Z25</f>
        <v>3</v>
      </c>
      <c r="E11" s="28">
        <f>AC10+AC15+AC19+AC22+AC24+AC25</f>
        <v>2</v>
      </c>
      <c r="F11" s="28">
        <f>AD10+AD15+AD19+AD22+AD24+AD25</f>
        <v>1</v>
      </c>
      <c r="G11" s="28">
        <f>AJ10+AK10+AL10+AJ15+AK15+AL15+AJ19+AK19+AL19+AJ22+AK22+AL22+AJ24+AK24+AL24+AJ25+AK25+AL25</f>
        <v>4</v>
      </c>
      <c r="H11" s="28">
        <f>AF10+AG10+AH10+AF15+AH15+AG15+AF19+AG19+AH19+AF22+AG22+AH22+AF24+AG24+AH24+AF25+AG25+AH25</f>
        <v>3</v>
      </c>
      <c r="I11" s="28">
        <f>R10+R15+R19+R22+R24+R25+U10+U15+U19+U22+U24+U25+X10+X15+X19+X22+X24+X25</f>
        <v>34</v>
      </c>
      <c r="J11" s="28">
        <f>Q10+Q15+Q19+Q22+Q24+Q25+T10+T15+T19+T22+T24+T25+W10+W15+W19+W22+W24+W25</f>
        <v>25</v>
      </c>
      <c r="K11" s="60"/>
      <c r="L11" s="69">
        <v>7</v>
      </c>
      <c r="M11" s="73" t="str">
        <f>B6</f>
        <v>JUANCHO /ANGEL LUMERAS</v>
      </c>
      <c r="N11" s="75"/>
      <c r="O11" s="73" t="str">
        <f>B7</f>
        <v>ISIDRO/TONI VALLEJO</v>
      </c>
      <c r="P11" s="62"/>
      <c r="Q11" s="50"/>
      <c r="R11" s="51"/>
      <c r="S11" s="67"/>
      <c r="T11" s="50"/>
      <c r="U11" s="51"/>
      <c r="V11" s="67"/>
      <c r="W11" s="52"/>
      <c r="X11" s="53"/>
      <c r="Y11" s="62"/>
      <c r="Z11" s="29">
        <f t="shared" si="1"/>
        <v>0</v>
      </c>
      <c r="AA11" s="29">
        <f t="shared" si="8"/>
        <v>0</v>
      </c>
      <c r="AB11" s="29">
        <f t="shared" si="9"/>
        <v>0</v>
      </c>
      <c r="AC11" s="29">
        <f t="shared" si="10"/>
        <v>0</v>
      </c>
      <c r="AD11" s="29">
        <f t="shared" si="11"/>
        <v>0</v>
      </c>
      <c r="AE11" s="29"/>
      <c r="AF11" s="29">
        <f t="shared" si="2"/>
        <v>0</v>
      </c>
      <c r="AG11" s="29">
        <f t="shared" si="12"/>
        <v>0</v>
      </c>
      <c r="AH11" s="29">
        <f t="shared" si="3"/>
        <v>0</v>
      </c>
      <c r="AI11" s="29">
        <f t="shared" si="4"/>
        <v>0</v>
      </c>
      <c r="AJ11" s="29">
        <f t="shared" si="5"/>
        <v>0</v>
      </c>
      <c r="AK11" s="30">
        <f t="shared" si="13"/>
        <v>0</v>
      </c>
      <c r="AL11" s="29">
        <f t="shared" si="6"/>
        <v>0</v>
      </c>
      <c r="AM11" s="12"/>
      <c r="AN11" s="11"/>
      <c r="AO11" s="16"/>
      <c r="AP11" s="11"/>
      <c r="AQ11" s="11"/>
      <c r="AR11" s="11"/>
      <c r="AT11" s="11"/>
      <c r="AU11" s="11"/>
      <c r="AV11" s="11"/>
      <c r="AW11" s="11"/>
      <c r="AY11" s="11"/>
      <c r="AZ11" s="11"/>
      <c r="BA11" s="11"/>
    </row>
    <row r="12" spans="1:53" s="4" customFormat="1" ht="15" customHeight="1" thickBot="1" x14ac:dyDescent="0.25">
      <c r="A12" s="56"/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9">
        <v>8</v>
      </c>
      <c r="M12" s="73" t="str">
        <f>B6</f>
        <v>JUANCHO /ANGEL LUMERAS</v>
      </c>
      <c r="N12" s="75"/>
      <c r="O12" s="73" t="str">
        <f>B8</f>
        <v>JAVIER CABEZ/JOSERRA</v>
      </c>
      <c r="P12" s="62"/>
      <c r="Q12" s="50"/>
      <c r="R12" s="51"/>
      <c r="S12" s="67"/>
      <c r="T12" s="50"/>
      <c r="U12" s="51"/>
      <c r="V12" s="67"/>
      <c r="W12" s="52"/>
      <c r="X12" s="53"/>
      <c r="Y12" s="62"/>
      <c r="Z12" s="29">
        <f t="shared" si="1"/>
        <v>0</v>
      </c>
      <c r="AA12" s="29">
        <f t="shared" si="8"/>
        <v>0</v>
      </c>
      <c r="AB12" s="29">
        <f t="shared" si="9"/>
        <v>0</v>
      </c>
      <c r="AC12" s="29">
        <f t="shared" si="10"/>
        <v>0</v>
      </c>
      <c r="AD12" s="29">
        <f t="shared" si="11"/>
        <v>0</v>
      </c>
      <c r="AE12" s="29"/>
      <c r="AF12" s="29">
        <f t="shared" si="2"/>
        <v>0</v>
      </c>
      <c r="AG12" s="29">
        <f t="shared" si="12"/>
        <v>0</v>
      </c>
      <c r="AH12" s="29">
        <f t="shared" si="3"/>
        <v>0</v>
      </c>
      <c r="AI12" s="29">
        <f t="shared" si="4"/>
        <v>0</v>
      </c>
      <c r="AJ12" s="29">
        <f t="shared" si="5"/>
        <v>0</v>
      </c>
      <c r="AK12" s="30">
        <f t="shared" si="13"/>
        <v>0</v>
      </c>
      <c r="AL12" s="29">
        <f t="shared" si="6"/>
        <v>0</v>
      </c>
      <c r="AM12" s="12"/>
      <c r="AN12" s="11"/>
      <c r="AO12" s="16"/>
      <c r="AP12" s="11"/>
      <c r="AQ12" s="11"/>
      <c r="AR12" s="11"/>
      <c r="AT12" s="11"/>
      <c r="AU12" s="11"/>
      <c r="AV12" s="11"/>
      <c r="AW12" s="11"/>
      <c r="AY12" s="11"/>
      <c r="AZ12" s="11"/>
      <c r="BA12" s="11"/>
    </row>
    <row r="13" spans="1:53" s="4" customFormat="1" ht="15" customHeight="1" thickBot="1" x14ac:dyDescent="0.25">
      <c r="A13" s="56"/>
      <c r="B13" s="43" t="s">
        <v>14</v>
      </c>
      <c r="C13" s="60"/>
      <c r="D13" s="60"/>
      <c r="E13" s="60"/>
      <c r="F13" s="60"/>
      <c r="G13" s="60"/>
      <c r="H13" s="60"/>
      <c r="I13" s="60"/>
      <c r="J13" s="60"/>
      <c r="K13" s="60"/>
      <c r="L13" s="69">
        <v>9</v>
      </c>
      <c r="M13" s="73" t="str">
        <f>B6</f>
        <v>JUANCHO /ANGEL LUMERAS</v>
      </c>
      <c r="N13" s="75"/>
      <c r="O13" s="73" t="str">
        <f>B9</f>
        <v>SANTOS/MARIANO</v>
      </c>
      <c r="P13" s="62"/>
      <c r="Q13" s="50"/>
      <c r="R13" s="51"/>
      <c r="S13" s="67"/>
      <c r="T13" s="50"/>
      <c r="U13" s="51"/>
      <c r="V13" s="67"/>
      <c r="W13" s="52"/>
      <c r="X13" s="53"/>
      <c r="Y13" s="62"/>
      <c r="Z13" s="29">
        <f t="shared" si="1"/>
        <v>0</v>
      </c>
      <c r="AA13" s="29">
        <f t="shared" si="8"/>
        <v>0</v>
      </c>
      <c r="AB13" s="29">
        <f t="shared" si="9"/>
        <v>0</v>
      </c>
      <c r="AC13" s="29">
        <f t="shared" si="10"/>
        <v>0</v>
      </c>
      <c r="AD13" s="29">
        <f t="shared" si="11"/>
        <v>0</v>
      </c>
      <c r="AE13" s="29"/>
      <c r="AF13" s="29">
        <f t="shared" si="2"/>
        <v>0</v>
      </c>
      <c r="AG13" s="29">
        <f t="shared" si="12"/>
        <v>0</v>
      </c>
      <c r="AH13" s="29">
        <f t="shared" si="3"/>
        <v>0</v>
      </c>
      <c r="AI13" s="29">
        <f t="shared" si="4"/>
        <v>0</v>
      </c>
      <c r="AJ13" s="29">
        <f t="shared" si="5"/>
        <v>0</v>
      </c>
      <c r="AK13" s="30">
        <f t="shared" si="13"/>
        <v>0</v>
      </c>
      <c r="AL13" s="29">
        <f t="shared" si="6"/>
        <v>0</v>
      </c>
      <c r="AM13" s="25"/>
      <c r="AN13" s="24"/>
      <c r="AO13" s="13"/>
      <c r="AP13" s="24"/>
      <c r="AQ13" s="24"/>
      <c r="AR13" s="24"/>
      <c r="AT13" s="11"/>
      <c r="AU13" s="11"/>
      <c r="AV13" s="11"/>
      <c r="AW13" s="11"/>
      <c r="AY13" s="11"/>
      <c r="AZ13" s="11"/>
      <c r="BA13" s="11"/>
    </row>
    <row r="14" spans="1:53" s="4" customFormat="1" ht="15" customHeight="1" thickBot="1" x14ac:dyDescent="0.25">
      <c r="A14" s="56"/>
      <c r="B14" s="71" t="s">
        <v>20</v>
      </c>
      <c r="C14" s="60"/>
      <c r="D14" s="60"/>
      <c r="E14" s="60"/>
      <c r="F14" s="60"/>
      <c r="G14" s="60"/>
      <c r="H14" s="60"/>
      <c r="I14" s="60"/>
      <c r="J14" s="60"/>
      <c r="K14" s="60"/>
      <c r="L14" s="69">
        <v>10</v>
      </c>
      <c r="M14" s="73" t="str">
        <f>B6</f>
        <v>JUANCHO /ANGEL LUMERAS</v>
      </c>
      <c r="N14" s="75"/>
      <c r="O14" s="73" t="str">
        <f>B10</f>
        <v>PEPE/JULIO</v>
      </c>
      <c r="P14" s="62"/>
      <c r="Q14" s="50">
        <v>6</v>
      </c>
      <c r="R14" s="51">
        <v>2</v>
      </c>
      <c r="S14" s="67"/>
      <c r="T14" s="50">
        <v>6</v>
      </c>
      <c r="U14" s="51">
        <v>2</v>
      </c>
      <c r="V14" s="67"/>
      <c r="W14" s="52"/>
      <c r="X14" s="53"/>
      <c r="Y14" s="62"/>
      <c r="Z14" s="29">
        <f t="shared" si="1"/>
        <v>1</v>
      </c>
      <c r="AA14" s="29">
        <f t="shared" si="8"/>
        <v>1</v>
      </c>
      <c r="AB14" s="29">
        <f t="shared" si="9"/>
        <v>0</v>
      </c>
      <c r="AC14" s="29">
        <f t="shared" si="10"/>
        <v>0</v>
      </c>
      <c r="AD14" s="29">
        <f t="shared" si="11"/>
        <v>1</v>
      </c>
      <c r="AE14" s="29"/>
      <c r="AF14" s="29">
        <f t="shared" si="2"/>
        <v>1</v>
      </c>
      <c r="AG14" s="29">
        <f t="shared" si="12"/>
        <v>1</v>
      </c>
      <c r="AH14" s="29">
        <f t="shared" si="3"/>
        <v>0</v>
      </c>
      <c r="AI14" s="29">
        <f t="shared" si="4"/>
        <v>0</v>
      </c>
      <c r="AJ14" s="29">
        <f t="shared" si="5"/>
        <v>0</v>
      </c>
      <c r="AK14" s="30">
        <f t="shared" si="13"/>
        <v>0</v>
      </c>
      <c r="AL14" s="29">
        <f t="shared" si="6"/>
        <v>0</v>
      </c>
      <c r="AM14" s="19"/>
      <c r="AN14" s="19"/>
      <c r="AO14" s="17"/>
      <c r="AP14" s="18"/>
      <c r="AQ14" s="19"/>
      <c r="AR14" s="19"/>
      <c r="AT14" s="11"/>
      <c r="AU14" s="11"/>
      <c r="AV14" s="11"/>
      <c r="AW14" s="11"/>
      <c r="AY14" s="11"/>
      <c r="AZ14" s="11"/>
      <c r="BA14" s="11"/>
    </row>
    <row r="15" spans="1:53" s="4" customFormat="1" ht="15" customHeight="1" thickBot="1" x14ac:dyDescent="0.3">
      <c r="A15" s="56"/>
      <c r="B15" s="61" t="s">
        <v>16</v>
      </c>
      <c r="C15" s="60"/>
      <c r="D15" s="60"/>
      <c r="E15" s="60"/>
      <c r="F15" s="60"/>
      <c r="G15" s="60"/>
      <c r="H15" s="60"/>
      <c r="I15" s="72"/>
      <c r="J15" s="60"/>
      <c r="K15" s="60"/>
      <c r="L15" s="69">
        <v>11</v>
      </c>
      <c r="M15" s="73" t="str">
        <f>B6</f>
        <v>JUANCHO /ANGEL LUMERAS</v>
      </c>
      <c r="N15" s="73"/>
      <c r="O15" s="73" t="str">
        <f>B11</f>
        <v>CESAR/ALFREDO MARCO</v>
      </c>
      <c r="P15" s="66"/>
      <c r="Q15" s="50"/>
      <c r="R15" s="51"/>
      <c r="S15" s="67"/>
      <c r="T15" s="50"/>
      <c r="U15" s="51"/>
      <c r="V15" s="67"/>
      <c r="W15" s="54"/>
      <c r="X15" s="55"/>
      <c r="Y15" s="62"/>
      <c r="Z15" s="29">
        <f t="shared" si="1"/>
        <v>0</v>
      </c>
      <c r="AA15" s="29">
        <f t="shared" si="8"/>
        <v>0</v>
      </c>
      <c r="AB15" s="29">
        <f t="shared" si="9"/>
        <v>0</v>
      </c>
      <c r="AC15" s="29">
        <f t="shared" si="10"/>
        <v>0</v>
      </c>
      <c r="AD15" s="29">
        <f t="shared" si="11"/>
        <v>0</v>
      </c>
      <c r="AE15" s="29"/>
      <c r="AF15" s="29">
        <f t="shared" si="2"/>
        <v>0</v>
      </c>
      <c r="AG15" s="29">
        <f t="shared" si="12"/>
        <v>0</v>
      </c>
      <c r="AH15" s="29">
        <f t="shared" si="3"/>
        <v>0</v>
      </c>
      <c r="AI15" s="29">
        <f t="shared" si="4"/>
        <v>0</v>
      </c>
      <c r="AJ15" s="29">
        <f t="shared" si="5"/>
        <v>0</v>
      </c>
      <c r="AK15" s="30">
        <f t="shared" si="13"/>
        <v>0</v>
      </c>
      <c r="AL15" s="29">
        <f t="shared" si="6"/>
        <v>0</v>
      </c>
      <c r="AM15" s="12"/>
      <c r="AN15" s="11"/>
      <c r="AO15" s="13"/>
      <c r="AP15" s="11"/>
      <c r="AQ15" s="11"/>
      <c r="AR15" s="11"/>
      <c r="AT15" s="11"/>
      <c r="AU15" s="11"/>
      <c r="AV15" s="11"/>
      <c r="AW15" s="11"/>
      <c r="AY15" s="11"/>
      <c r="AZ15" s="11"/>
      <c r="BA15" s="11"/>
    </row>
    <row r="16" spans="1:53" s="4" customFormat="1" ht="15" customHeight="1" thickBot="1" x14ac:dyDescent="0.25">
      <c r="A16" s="56"/>
      <c r="B16" s="61" t="s">
        <v>19</v>
      </c>
      <c r="C16" s="60"/>
      <c r="D16" s="60"/>
      <c r="E16" s="60"/>
      <c r="F16" s="60"/>
      <c r="G16" s="60"/>
      <c r="H16" s="60"/>
      <c r="I16" s="60"/>
      <c r="J16" s="60"/>
      <c r="K16" s="60"/>
      <c r="L16" s="69">
        <v>12</v>
      </c>
      <c r="M16" s="73" t="str">
        <f>B7</f>
        <v>ISIDRO/TONI VALLEJO</v>
      </c>
      <c r="N16" s="75"/>
      <c r="O16" s="73" t="str">
        <f>B8</f>
        <v>JAVIER CABEZ/JOSERRA</v>
      </c>
      <c r="P16" s="62"/>
      <c r="Q16" s="50">
        <v>0</v>
      </c>
      <c r="R16" s="51">
        <v>6</v>
      </c>
      <c r="S16" s="67"/>
      <c r="T16" s="50">
        <v>0</v>
      </c>
      <c r="U16" s="51">
        <v>6</v>
      </c>
      <c r="V16" s="67"/>
      <c r="W16" s="52"/>
      <c r="X16" s="53"/>
      <c r="Y16" s="62"/>
      <c r="Z16" s="29">
        <f t="shared" si="1"/>
        <v>1</v>
      </c>
      <c r="AA16" s="29">
        <f t="shared" si="8"/>
        <v>0</v>
      </c>
      <c r="AB16" s="29">
        <f t="shared" si="9"/>
        <v>1</v>
      </c>
      <c r="AC16" s="29">
        <f t="shared" si="10"/>
        <v>1</v>
      </c>
      <c r="AD16" s="29">
        <f t="shared" si="11"/>
        <v>0</v>
      </c>
      <c r="AE16" s="29"/>
      <c r="AF16" s="29">
        <f t="shared" si="2"/>
        <v>0</v>
      </c>
      <c r="AG16" s="29">
        <f t="shared" si="12"/>
        <v>0</v>
      </c>
      <c r="AH16" s="29">
        <f t="shared" si="3"/>
        <v>0</v>
      </c>
      <c r="AI16" s="29">
        <f t="shared" si="4"/>
        <v>0</v>
      </c>
      <c r="AJ16" s="29">
        <f t="shared" si="5"/>
        <v>1</v>
      </c>
      <c r="AK16" s="30">
        <f t="shared" si="13"/>
        <v>1</v>
      </c>
      <c r="AL16" s="29">
        <f t="shared" si="6"/>
        <v>0</v>
      </c>
      <c r="AM16" s="12"/>
      <c r="AN16" s="11"/>
      <c r="AO16" s="16"/>
      <c r="AP16" s="11"/>
      <c r="AQ16" s="11"/>
      <c r="AR16" s="11"/>
      <c r="AT16" s="11"/>
      <c r="AU16" s="11"/>
      <c r="AV16" s="11"/>
      <c r="AW16" s="11"/>
      <c r="AY16" s="11"/>
      <c r="AZ16" s="11"/>
      <c r="BA16" s="11"/>
    </row>
    <row r="17" spans="1:53" s="4" customFormat="1" ht="15" customHeight="1" thickBot="1" x14ac:dyDescent="0.25">
      <c r="A17" s="56"/>
      <c r="B17" s="61" t="s">
        <v>15</v>
      </c>
      <c r="C17" s="60"/>
      <c r="D17" s="60"/>
      <c r="E17" s="60"/>
      <c r="F17" s="60"/>
      <c r="G17" s="60"/>
      <c r="H17" s="60"/>
      <c r="I17" s="60"/>
      <c r="J17" s="60"/>
      <c r="K17" s="60"/>
      <c r="L17" s="69">
        <v>13</v>
      </c>
      <c r="M17" s="73" t="str">
        <f>B7</f>
        <v>ISIDRO/TONI VALLEJO</v>
      </c>
      <c r="N17" s="75"/>
      <c r="O17" s="73" t="str">
        <f>B9</f>
        <v>SANTOS/MARIANO</v>
      </c>
      <c r="P17" s="62"/>
      <c r="Q17" s="50">
        <v>2</v>
      </c>
      <c r="R17" s="51">
        <v>6</v>
      </c>
      <c r="S17" s="67"/>
      <c r="T17" s="50">
        <v>2</v>
      </c>
      <c r="U17" s="51">
        <v>6</v>
      </c>
      <c r="V17" s="67"/>
      <c r="W17" s="52"/>
      <c r="X17" s="53"/>
      <c r="Y17" s="62"/>
      <c r="Z17" s="29">
        <f t="shared" si="1"/>
        <v>1</v>
      </c>
      <c r="AA17" s="29">
        <f t="shared" si="8"/>
        <v>0</v>
      </c>
      <c r="AB17" s="29">
        <f t="shared" si="9"/>
        <v>1</v>
      </c>
      <c r="AC17" s="29">
        <f t="shared" si="10"/>
        <v>1</v>
      </c>
      <c r="AD17" s="29">
        <f t="shared" si="11"/>
        <v>0</v>
      </c>
      <c r="AE17" s="29"/>
      <c r="AF17" s="29">
        <f t="shared" si="2"/>
        <v>0</v>
      </c>
      <c r="AG17" s="29">
        <f t="shared" si="12"/>
        <v>0</v>
      </c>
      <c r="AH17" s="29">
        <f t="shared" si="3"/>
        <v>0</v>
      </c>
      <c r="AI17" s="29">
        <f t="shared" si="4"/>
        <v>0</v>
      </c>
      <c r="AJ17" s="29">
        <f t="shared" si="5"/>
        <v>1</v>
      </c>
      <c r="AK17" s="30">
        <f t="shared" si="13"/>
        <v>1</v>
      </c>
      <c r="AL17" s="29">
        <f t="shared" si="6"/>
        <v>0</v>
      </c>
      <c r="AM17" s="12"/>
      <c r="AN17" s="11"/>
      <c r="AO17" s="13"/>
      <c r="AP17" s="11"/>
      <c r="AQ17" s="11"/>
      <c r="AR17" s="11"/>
      <c r="AT17" s="11"/>
      <c r="AU17" s="11"/>
      <c r="AV17" s="11"/>
      <c r="AW17" s="11"/>
      <c r="AY17" s="11"/>
      <c r="AZ17" s="11"/>
      <c r="BA17" s="11"/>
    </row>
    <row r="18" spans="1:53" s="4" customFormat="1" ht="15" customHeight="1" thickBot="1" x14ac:dyDescent="0.25">
      <c r="A18" s="56"/>
      <c r="B18" s="61"/>
      <c r="C18" s="60"/>
      <c r="D18" s="60"/>
      <c r="E18" s="60"/>
      <c r="F18" s="60"/>
      <c r="G18" s="60"/>
      <c r="H18" s="60"/>
      <c r="I18" s="60"/>
      <c r="J18" s="60"/>
      <c r="K18" s="60"/>
      <c r="L18" s="69">
        <v>14</v>
      </c>
      <c r="M18" s="73" t="str">
        <f>B7</f>
        <v>ISIDRO/TONI VALLEJO</v>
      </c>
      <c r="N18" s="75"/>
      <c r="O18" s="73" t="str">
        <f>B10</f>
        <v>PEPE/JULIO</v>
      </c>
      <c r="P18" s="70"/>
      <c r="Q18" s="50"/>
      <c r="R18" s="51"/>
      <c r="S18" s="67"/>
      <c r="T18" s="50"/>
      <c r="U18" s="51"/>
      <c r="V18" s="67"/>
      <c r="W18" s="52"/>
      <c r="X18" s="53"/>
      <c r="Y18" s="42"/>
      <c r="Z18" s="29">
        <f t="shared" si="1"/>
        <v>0</v>
      </c>
      <c r="AA18" s="29">
        <f t="shared" si="8"/>
        <v>0</v>
      </c>
      <c r="AB18" s="29">
        <f t="shared" si="9"/>
        <v>0</v>
      </c>
      <c r="AC18" s="29">
        <f t="shared" si="10"/>
        <v>0</v>
      </c>
      <c r="AD18" s="29">
        <f t="shared" si="11"/>
        <v>0</v>
      </c>
      <c r="AE18" s="29"/>
      <c r="AF18" s="29">
        <f t="shared" si="2"/>
        <v>0</v>
      </c>
      <c r="AG18" s="29">
        <f t="shared" si="12"/>
        <v>0</v>
      </c>
      <c r="AH18" s="29">
        <f t="shared" si="3"/>
        <v>0</v>
      </c>
      <c r="AI18" s="29">
        <f t="shared" si="4"/>
        <v>0</v>
      </c>
      <c r="AJ18" s="29">
        <f t="shared" si="5"/>
        <v>0</v>
      </c>
      <c r="AK18" s="30">
        <f t="shared" si="13"/>
        <v>0</v>
      </c>
      <c r="AL18" s="29">
        <f t="shared" si="6"/>
        <v>0</v>
      </c>
      <c r="AM18" s="12"/>
      <c r="AN18" s="11"/>
      <c r="AO18" s="13"/>
      <c r="AP18" s="11"/>
      <c r="AQ18" s="11"/>
      <c r="AR18" s="11"/>
      <c r="AT18" s="11"/>
      <c r="AU18" s="11"/>
      <c r="AV18" s="11"/>
      <c r="AW18" s="11"/>
      <c r="AY18" s="11"/>
      <c r="AZ18" s="11"/>
      <c r="BA18" s="11"/>
    </row>
    <row r="19" spans="1:53" s="4" customFormat="1" ht="15" customHeight="1" thickBot="1" x14ac:dyDescent="0.3">
      <c r="A19" s="56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9">
        <v>15</v>
      </c>
      <c r="M19" s="73" t="str">
        <f>B7</f>
        <v>ISIDRO/TONI VALLEJO</v>
      </c>
      <c r="N19" s="73"/>
      <c r="O19" s="73" t="str">
        <f>B11</f>
        <v>CESAR/ALFREDO MARCO</v>
      </c>
      <c r="P19" s="66"/>
      <c r="Q19" s="50"/>
      <c r="R19" s="51"/>
      <c r="S19" s="67"/>
      <c r="T19" s="50"/>
      <c r="U19" s="51"/>
      <c r="V19" s="67"/>
      <c r="W19" s="54"/>
      <c r="X19" s="55"/>
      <c r="Y19" s="62"/>
      <c r="Z19" s="29">
        <f t="shared" si="1"/>
        <v>0</v>
      </c>
      <c r="AA19" s="29">
        <f t="shared" si="8"/>
        <v>0</v>
      </c>
      <c r="AB19" s="29">
        <f t="shared" si="9"/>
        <v>0</v>
      </c>
      <c r="AC19" s="29">
        <f t="shared" si="10"/>
        <v>0</v>
      </c>
      <c r="AD19" s="29">
        <f t="shared" si="11"/>
        <v>0</v>
      </c>
      <c r="AE19" s="29"/>
      <c r="AF19" s="29">
        <f t="shared" si="2"/>
        <v>0</v>
      </c>
      <c r="AG19" s="29">
        <f t="shared" si="12"/>
        <v>0</v>
      </c>
      <c r="AH19" s="29">
        <f t="shared" si="3"/>
        <v>0</v>
      </c>
      <c r="AI19" s="29">
        <f t="shared" si="4"/>
        <v>0</v>
      </c>
      <c r="AJ19" s="29">
        <f t="shared" si="5"/>
        <v>0</v>
      </c>
      <c r="AK19" s="30">
        <f t="shared" si="13"/>
        <v>0</v>
      </c>
      <c r="AL19" s="29">
        <f t="shared" si="6"/>
        <v>0</v>
      </c>
      <c r="AM19" s="12"/>
      <c r="AN19" s="11"/>
      <c r="AO19" s="13"/>
      <c r="AP19" s="11"/>
      <c r="AQ19" s="11"/>
      <c r="AR19" s="11"/>
      <c r="AT19" s="11"/>
      <c r="AU19" s="11"/>
      <c r="AV19" s="11"/>
      <c r="AW19" s="11"/>
      <c r="AY19" s="11"/>
      <c r="AZ19" s="11"/>
      <c r="BA19" s="11"/>
    </row>
    <row r="20" spans="1:53" s="4" customFormat="1" ht="15" customHeight="1" thickBot="1" x14ac:dyDescent="0.25">
      <c r="A20" s="56"/>
      <c r="B20" s="61"/>
      <c r="C20" s="60"/>
      <c r="D20" s="60"/>
      <c r="E20" s="60"/>
      <c r="F20" s="60"/>
      <c r="G20" s="60"/>
      <c r="H20" s="60"/>
      <c r="I20" s="60"/>
      <c r="J20" s="60"/>
      <c r="K20" s="60"/>
      <c r="L20" s="69">
        <v>16</v>
      </c>
      <c r="M20" s="73" t="str">
        <f>B8</f>
        <v>JAVIER CABEZ/JOSERRA</v>
      </c>
      <c r="N20" s="77"/>
      <c r="O20" s="73" t="str">
        <f>B9</f>
        <v>SANTOS/MARIANO</v>
      </c>
      <c r="P20" s="69"/>
      <c r="Q20" s="50"/>
      <c r="R20" s="51"/>
      <c r="S20" s="67"/>
      <c r="T20" s="50"/>
      <c r="U20" s="51"/>
      <c r="V20" s="67"/>
      <c r="W20" s="52"/>
      <c r="X20" s="53"/>
      <c r="Y20" s="62"/>
      <c r="Z20" s="29">
        <f t="shared" si="1"/>
        <v>0</v>
      </c>
      <c r="AA20" s="29">
        <f t="shared" si="8"/>
        <v>0</v>
      </c>
      <c r="AB20" s="29">
        <f t="shared" si="9"/>
        <v>0</v>
      </c>
      <c r="AC20" s="29">
        <f t="shared" si="10"/>
        <v>0</v>
      </c>
      <c r="AD20" s="29">
        <f t="shared" si="11"/>
        <v>0</v>
      </c>
      <c r="AE20" s="31"/>
      <c r="AF20" s="29">
        <f t="shared" si="2"/>
        <v>0</v>
      </c>
      <c r="AG20" s="29">
        <f t="shared" si="12"/>
        <v>0</v>
      </c>
      <c r="AH20" s="29">
        <f t="shared" si="3"/>
        <v>0</v>
      </c>
      <c r="AI20" s="29">
        <f t="shared" si="4"/>
        <v>0</v>
      </c>
      <c r="AJ20" s="29">
        <f t="shared" si="5"/>
        <v>0</v>
      </c>
      <c r="AK20" s="30">
        <f t="shared" si="13"/>
        <v>0</v>
      </c>
      <c r="AL20" s="29">
        <f t="shared" si="6"/>
        <v>0</v>
      </c>
      <c r="AM20" s="12"/>
      <c r="AN20" s="11"/>
      <c r="AO20" s="16"/>
      <c r="AP20" s="11"/>
      <c r="AQ20" s="11"/>
      <c r="AR20" s="11"/>
      <c r="AT20" s="11"/>
      <c r="AU20" s="11"/>
      <c r="AV20" s="11"/>
      <c r="AW20" s="11"/>
      <c r="AY20" s="11"/>
      <c r="AZ20" s="11"/>
      <c r="BA20" s="11"/>
    </row>
    <row r="21" spans="1:53" s="4" customFormat="1" ht="15" customHeight="1" thickBot="1" x14ac:dyDescent="0.25">
      <c r="A21" s="56"/>
      <c r="B21" s="68"/>
      <c r="C21" s="60"/>
      <c r="D21" s="60"/>
      <c r="E21" s="60"/>
      <c r="F21" s="60"/>
      <c r="G21" s="60"/>
      <c r="H21" s="60"/>
      <c r="I21" s="60"/>
      <c r="J21" s="60"/>
      <c r="K21" s="60"/>
      <c r="L21" s="69">
        <v>17</v>
      </c>
      <c r="M21" s="73" t="str">
        <f>B8</f>
        <v>JAVIER CABEZ/JOSERRA</v>
      </c>
      <c r="N21" s="77"/>
      <c r="O21" s="73" t="str">
        <f>B10</f>
        <v>PEPE/JULIO</v>
      </c>
      <c r="P21" s="69"/>
      <c r="Q21" s="50">
        <v>6</v>
      </c>
      <c r="R21" s="51">
        <v>2</v>
      </c>
      <c r="S21" s="67"/>
      <c r="T21" s="50">
        <v>6</v>
      </c>
      <c r="U21" s="51">
        <v>3</v>
      </c>
      <c r="V21" s="67"/>
      <c r="W21" s="52"/>
      <c r="X21" s="53"/>
      <c r="Y21" s="62"/>
      <c r="Z21" s="29">
        <f t="shared" si="1"/>
        <v>1</v>
      </c>
      <c r="AA21" s="29">
        <f t="shared" si="8"/>
        <v>1</v>
      </c>
      <c r="AB21" s="29">
        <f t="shared" si="9"/>
        <v>0</v>
      </c>
      <c r="AC21" s="29">
        <f t="shared" si="10"/>
        <v>0</v>
      </c>
      <c r="AD21" s="29">
        <f t="shared" si="11"/>
        <v>1</v>
      </c>
      <c r="AE21" s="31"/>
      <c r="AF21" s="29">
        <f t="shared" si="2"/>
        <v>1</v>
      </c>
      <c r="AG21" s="29">
        <f t="shared" si="12"/>
        <v>1</v>
      </c>
      <c r="AH21" s="29">
        <f t="shared" si="3"/>
        <v>0</v>
      </c>
      <c r="AI21" s="29">
        <f t="shared" si="4"/>
        <v>0</v>
      </c>
      <c r="AJ21" s="29">
        <f t="shared" si="5"/>
        <v>0</v>
      </c>
      <c r="AK21" s="30">
        <f t="shared" si="13"/>
        <v>0</v>
      </c>
      <c r="AL21" s="29">
        <f t="shared" si="6"/>
        <v>0</v>
      </c>
      <c r="AM21" s="12"/>
      <c r="AN21" s="11"/>
      <c r="AO21" s="16"/>
      <c r="AP21" s="11"/>
      <c r="AQ21" s="11"/>
      <c r="AR21" s="11"/>
      <c r="AT21" s="11"/>
      <c r="AU21" s="11"/>
      <c r="AV21" s="11"/>
      <c r="AW21" s="11"/>
      <c r="AY21" s="11"/>
      <c r="AZ21" s="11"/>
      <c r="BA21" s="11"/>
    </row>
    <row r="22" spans="1:53" s="4" customFormat="1" ht="15" customHeight="1" thickBot="1" x14ac:dyDescent="0.25">
      <c r="A22" s="56"/>
      <c r="B22" s="68" t="s">
        <v>23</v>
      </c>
      <c r="C22" s="60"/>
      <c r="D22" s="60"/>
      <c r="E22" s="60"/>
      <c r="F22" s="60"/>
      <c r="G22" s="60"/>
      <c r="H22" s="60"/>
      <c r="I22" s="60"/>
      <c r="J22" s="60"/>
      <c r="K22" s="60"/>
      <c r="L22" s="69">
        <v>18</v>
      </c>
      <c r="M22" s="73" t="str">
        <f>B8</f>
        <v>JAVIER CABEZ/JOSERRA</v>
      </c>
      <c r="N22" s="73"/>
      <c r="O22" s="73" t="str">
        <f>B11</f>
        <v>CESAR/ALFREDO MARCO</v>
      </c>
      <c r="P22" s="69"/>
      <c r="Q22" s="50">
        <v>1</v>
      </c>
      <c r="R22" s="51">
        <v>6</v>
      </c>
      <c r="S22" s="67"/>
      <c r="T22" s="50">
        <v>6</v>
      </c>
      <c r="U22" s="51">
        <v>2</v>
      </c>
      <c r="V22" s="67"/>
      <c r="W22" s="54">
        <v>3</v>
      </c>
      <c r="X22" s="55">
        <v>6</v>
      </c>
      <c r="Y22" s="42"/>
      <c r="Z22" s="29">
        <f t="shared" si="1"/>
        <v>1</v>
      </c>
      <c r="AA22" s="29">
        <f t="shared" si="8"/>
        <v>0</v>
      </c>
      <c r="AB22" s="29">
        <f t="shared" si="9"/>
        <v>1</v>
      </c>
      <c r="AC22" s="29">
        <f t="shared" si="10"/>
        <v>1</v>
      </c>
      <c r="AD22" s="29">
        <f t="shared" si="11"/>
        <v>0</v>
      </c>
      <c r="AE22" s="31"/>
      <c r="AF22" s="29">
        <f t="shared" si="2"/>
        <v>0</v>
      </c>
      <c r="AG22" s="29">
        <f t="shared" si="12"/>
        <v>1</v>
      </c>
      <c r="AH22" s="29">
        <f t="shared" si="3"/>
        <v>0</v>
      </c>
      <c r="AI22" s="29">
        <f t="shared" si="4"/>
        <v>1</v>
      </c>
      <c r="AJ22" s="29">
        <f t="shared" si="5"/>
        <v>1</v>
      </c>
      <c r="AK22" s="30">
        <f t="shared" si="13"/>
        <v>0</v>
      </c>
      <c r="AL22" s="29">
        <f t="shared" si="6"/>
        <v>1</v>
      </c>
      <c r="AM22" s="12"/>
      <c r="AN22" s="11"/>
      <c r="AO22" s="16"/>
      <c r="AP22" s="11"/>
      <c r="AQ22" s="11"/>
      <c r="AR22" s="11"/>
      <c r="AT22" s="11"/>
      <c r="AU22" s="11"/>
      <c r="AV22" s="11"/>
      <c r="AW22" s="11"/>
      <c r="AY22" s="11"/>
      <c r="AZ22" s="11"/>
      <c r="BA22" s="11"/>
    </row>
    <row r="23" spans="1:53" s="4" customFormat="1" ht="15" customHeight="1" thickBot="1" x14ac:dyDescent="0.25">
      <c r="A23" s="56"/>
      <c r="B23" s="68" t="s">
        <v>21</v>
      </c>
      <c r="C23" s="60"/>
      <c r="D23" s="60"/>
      <c r="E23" s="60"/>
      <c r="F23" s="60"/>
      <c r="G23" s="60"/>
      <c r="H23" s="69"/>
      <c r="I23" s="69"/>
      <c r="J23" s="69"/>
      <c r="K23" s="69"/>
      <c r="L23" s="69">
        <v>19</v>
      </c>
      <c r="M23" s="73" t="str">
        <f>B9</f>
        <v>SANTOS/MARIANO</v>
      </c>
      <c r="N23" s="77"/>
      <c r="O23" s="73" t="str">
        <f>B10</f>
        <v>PEPE/JULIO</v>
      </c>
      <c r="P23" s="69"/>
      <c r="Q23" s="50"/>
      <c r="R23" s="51"/>
      <c r="S23" s="67"/>
      <c r="T23" s="50"/>
      <c r="U23" s="51"/>
      <c r="V23" s="67"/>
      <c r="W23" s="52"/>
      <c r="X23" s="53"/>
      <c r="Y23" s="42"/>
      <c r="Z23" s="29">
        <f t="shared" si="1"/>
        <v>0</v>
      </c>
      <c r="AA23" s="29">
        <f t="shared" si="8"/>
        <v>0</v>
      </c>
      <c r="AB23" s="29">
        <f t="shared" si="9"/>
        <v>0</v>
      </c>
      <c r="AC23" s="29">
        <f t="shared" si="10"/>
        <v>0</v>
      </c>
      <c r="AD23" s="29">
        <f t="shared" si="11"/>
        <v>0</v>
      </c>
      <c r="AE23" s="31"/>
      <c r="AF23" s="29">
        <f t="shared" si="2"/>
        <v>0</v>
      </c>
      <c r="AG23" s="29">
        <f t="shared" si="12"/>
        <v>0</v>
      </c>
      <c r="AH23" s="29">
        <f t="shared" si="3"/>
        <v>0</v>
      </c>
      <c r="AI23" s="29">
        <f t="shared" si="4"/>
        <v>0</v>
      </c>
      <c r="AJ23" s="29">
        <f t="shared" si="5"/>
        <v>0</v>
      </c>
      <c r="AK23" s="30">
        <f t="shared" si="13"/>
        <v>0</v>
      </c>
      <c r="AL23" s="29">
        <f t="shared" si="6"/>
        <v>0</v>
      </c>
      <c r="AM23" s="25"/>
      <c r="AN23" s="24"/>
      <c r="AO23" s="13"/>
      <c r="AP23" s="24"/>
      <c r="AQ23" s="24"/>
      <c r="AR23" s="24"/>
      <c r="AT23" s="11"/>
      <c r="AU23" s="11"/>
      <c r="AV23" s="11"/>
      <c r="AW23" s="11"/>
      <c r="AY23" s="11"/>
      <c r="AZ23" s="11"/>
      <c r="BA23" s="11"/>
    </row>
    <row r="24" spans="1:53" ht="15" customHeight="1" thickBot="1" x14ac:dyDescent="0.3">
      <c r="A24" s="56"/>
      <c r="B24" s="68" t="s">
        <v>24</v>
      </c>
      <c r="C24" s="60"/>
      <c r="D24" s="60"/>
      <c r="E24" s="60"/>
      <c r="F24" s="60"/>
      <c r="G24" s="60"/>
      <c r="H24" s="69"/>
      <c r="I24" s="69"/>
      <c r="J24" s="69"/>
      <c r="K24" s="69"/>
      <c r="L24" s="69">
        <v>20</v>
      </c>
      <c r="M24" s="73" t="str">
        <f>B9</f>
        <v>SANTOS/MARIANO</v>
      </c>
      <c r="N24" s="73"/>
      <c r="O24" s="73" t="str">
        <f>B11</f>
        <v>CESAR/ALFREDO MARCO</v>
      </c>
      <c r="P24" s="66"/>
      <c r="Q24" s="50"/>
      <c r="R24" s="51"/>
      <c r="S24" s="67"/>
      <c r="T24" s="50"/>
      <c r="U24" s="51"/>
      <c r="V24" s="67"/>
      <c r="W24" s="50"/>
      <c r="X24" s="51"/>
      <c r="Y24" s="42"/>
      <c r="Z24" s="29">
        <f t="shared" si="1"/>
        <v>0</v>
      </c>
      <c r="AA24" s="29">
        <f t="shared" si="8"/>
        <v>0</v>
      </c>
      <c r="AB24" s="29">
        <f t="shared" si="9"/>
        <v>0</v>
      </c>
      <c r="AC24" s="29">
        <f t="shared" si="10"/>
        <v>0</v>
      </c>
      <c r="AD24" s="29">
        <f t="shared" si="11"/>
        <v>0</v>
      </c>
      <c r="AE24" s="31"/>
      <c r="AF24" s="29">
        <f t="shared" si="2"/>
        <v>0</v>
      </c>
      <c r="AG24" s="29">
        <f t="shared" si="12"/>
        <v>0</v>
      </c>
      <c r="AH24" s="29">
        <f t="shared" si="3"/>
        <v>0</v>
      </c>
      <c r="AI24" s="29">
        <f t="shared" si="4"/>
        <v>0</v>
      </c>
      <c r="AJ24" s="29">
        <f t="shared" si="5"/>
        <v>0</v>
      </c>
      <c r="AK24" s="30">
        <f t="shared" si="13"/>
        <v>0</v>
      </c>
      <c r="AL24" s="29">
        <f t="shared" si="6"/>
        <v>0</v>
      </c>
      <c r="AM24" s="12"/>
      <c r="AN24" s="15"/>
      <c r="AO24" s="20"/>
      <c r="AP24" s="11"/>
      <c r="AQ24" s="11"/>
      <c r="AR24" s="15"/>
      <c r="AT24" s="11"/>
      <c r="AU24" s="11"/>
      <c r="AV24" s="11"/>
      <c r="AW24" s="11"/>
      <c r="AY24" s="11"/>
      <c r="AZ24" s="11"/>
      <c r="BA24" s="11"/>
    </row>
    <row r="25" spans="1:53" ht="15" customHeight="1" thickBot="1" x14ac:dyDescent="0.3">
      <c r="A25" s="56"/>
      <c r="B25" s="68" t="s">
        <v>22</v>
      </c>
      <c r="C25" s="60"/>
      <c r="D25" s="60"/>
      <c r="E25" s="60"/>
      <c r="F25" s="60"/>
      <c r="G25" s="60"/>
      <c r="H25" s="69"/>
      <c r="I25" s="69"/>
      <c r="J25" s="69"/>
      <c r="K25" s="69"/>
      <c r="L25" s="69">
        <v>21</v>
      </c>
      <c r="M25" s="73" t="str">
        <f>B10</f>
        <v>PEPE/JULIO</v>
      </c>
      <c r="N25" s="73"/>
      <c r="O25" s="73" t="str">
        <f>B11</f>
        <v>CESAR/ALFREDO MARCO</v>
      </c>
      <c r="P25" s="66"/>
      <c r="Q25" s="50">
        <v>3</v>
      </c>
      <c r="R25" s="51">
        <v>6</v>
      </c>
      <c r="S25" s="67"/>
      <c r="T25" s="50">
        <v>0</v>
      </c>
      <c r="U25" s="51">
        <v>6</v>
      </c>
      <c r="V25" s="67"/>
      <c r="W25" s="52"/>
      <c r="X25" s="53"/>
      <c r="Y25" s="42"/>
      <c r="Z25" s="29">
        <f t="shared" si="1"/>
        <v>1</v>
      </c>
      <c r="AA25" s="29">
        <f t="shared" si="8"/>
        <v>0</v>
      </c>
      <c r="AB25" s="29">
        <f t="shared" si="9"/>
        <v>1</v>
      </c>
      <c r="AC25" s="29">
        <f t="shared" si="10"/>
        <v>1</v>
      </c>
      <c r="AD25" s="29">
        <f t="shared" si="11"/>
        <v>0</v>
      </c>
      <c r="AE25" s="31"/>
      <c r="AF25" s="29">
        <f t="shared" si="2"/>
        <v>0</v>
      </c>
      <c r="AG25" s="29">
        <f t="shared" si="12"/>
        <v>0</v>
      </c>
      <c r="AH25" s="29">
        <f t="shared" si="3"/>
        <v>0</v>
      </c>
      <c r="AI25" s="29">
        <f t="shared" si="4"/>
        <v>0</v>
      </c>
      <c r="AJ25" s="29">
        <f t="shared" si="5"/>
        <v>1</v>
      </c>
      <c r="AK25" s="30">
        <f t="shared" si="13"/>
        <v>1</v>
      </c>
      <c r="AL25" s="29">
        <f t="shared" si="6"/>
        <v>0</v>
      </c>
      <c r="AM25" s="15"/>
      <c r="AN25" s="15"/>
      <c r="AO25" s="21"/>
      <c r="AP25" s="14"/>
      <c r="AQ25" s="15"/>
      <c r="AR25" s="15"/>
    </row>
    <row r="26" spans="1:53" ht="15" customHeight="1" x14ac:dyDescent="0.2">
      <c r="A26" s="57"/>
      <c r="B26" s="68"/>
      <c r="C26" s="42"/>
      <c r="D26" s="42"/>
      <c r="E26" s="42"/>
      <c r="F26" s="42"/>
      <c r="G26" s="42"/>
      <c r="H26" s="42"/>
      <c r="I26" s="42"/>
      <c r="J26" s="42"/>
      <c r="K26" s="42"/>
      <c r="L26" s="69"/>
      <c r="M26" s="42"/>
      <c r="N26" s="42"/>
      <c r="O26" s="42"/>
      <c r="P26" s="42"/>
      <c r="Q26" s="83"/>
      <c r="R26" s="84"/>
      <c r="S26" s="84"/>
      <c r="T26" s="84"/>
      <c r="U26" s="84"/>
      <c r="V26" s="85"/>
      <c r="W26" s="85"/>
      <c r="X26" s="86"/>
      <c r="Y26" s="42"/>
      <c r="AM26" s="23"/>
      <c r="AN26" s="23"/>
      <c r="AO26" s="20"/>
      <c r="AP26" s="22"/>
      <c r="AQ26" s="23"/>
      <c r="AR26" s="23"/>
    </row>
    <row r="27" spans="1:53" ht="15" customHeight="1" x14ac:dyDescent="0.2">
      <c r="A27" s="57"/>
      <c r="B27" s="68"/>
      <c r="C27" s="42"/>
      <c r="D27" s="42"/>
      <c r="E27" s="42"/>
      <c r="F27" s="42"/>
      <c r="G27" s="42"/>
      <c r="H27" s="42"/>
      <c r="I27" s="42"/>
      <c r="J27" s="42"/>
      <c r="K27" s="42"/>
      <c r="L27" s="58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AM27" s="9"/>
      <c r="AN27" s="3"/>
      <c r="AO27" s="3"/>
      <c r="AP27" s="3"/>
      <c r="AQ27" s="9"/>
      <c r="AR27" s="3"/>
    </row>
    <row r="28" spans="1:53" s="4" customFormat="1" ht="8.25" customHeight="1" x14ac:dyDescent="0.2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8"/>
      <c r="AN28" s="38"/>
      <c r="AO28" s="39"/>
      <c r="AP28" s="38"/>
      <c r="AQ28" s="38"/>
      <c r="AR28" s="38"/>
      <c r="AS28" s="40"/>
      <c r="AT28" s="38"/>
      <c r="AU28" s="38"/>
      <c r="AV28" s="38"/>
      <c r="AW28" s="38"/>
      <c r="AX28" s="40"/>
      <c r="AY28" s="38"/>
      <c r="AZ28" s="38"/>
      <c r="BA28" s="38"/>
    </row>
    <row r="29" spans="1:53" ht="17.25" customHeight="1" x14ac:dyDescent="0.2">
      <c r="A29" s="41" t="s">
        <v>30</v>
      </c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80"/>
      <c r="N29" s="44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s="8" customFormat="1" ht="15" customHeight="1" x14ac:dyDescent="0.2">
      <c r="A30" s="45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8"/>
      <c r="M30" s="41" t="s">
        <v>25</v>
      </c>
      <c r="N30" s="48"/>
      <c r="O30" s="48"/>
      <c r="P30" s="48"/>
      <c r="Q30" s="49"/>
      <c r="R30" s="49"/>
      <c r="S30" s="49"/>
      <c r="T30" s="49"/>
      <c r="U30" s="49"/>
      <c r="V30" s="49"/>
      <c r="W30" s="49"/>
      <c r="X30" s="49"/>
      <c r="Y30" s="48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8"/>
      <c r="AN30" s="38"/>
      <c r="AO30" s="39"/>
      <c r="AP30" s="38"/>
      <c r="AQ30" s="38"/>
      <c r="AR30" s="38"/>
      <c r="AS30" s="40"/>
      <c r="AT30" s="38"/>
      <c r="AU30" s="38"/>
      <c r="AV30" s="38"/>
      <c r="AW30" s="38"/>
      <c r="AX30" s="40"/>
      <c r="AY30" s="38"/>
      <c r="AZ30" s="38"/>
      <c r="BA30" s="38"/>
    </row>
    <row r="31" spans="1:53" s="4" customFormat="1" ht="26.25" customHeight="1" thickBot="1" x14ac:dyDescent="0.25">
      <c r="A31" s="56"/>
      <c r="B31" s="65" t="s">
        <v>10</v>
      </c>
      <c r="C31" s="6" t="s">
        <v>1</v>
      </c>
      <c r="D31" s="7" t="s">
        <v>3</v>
      </c>
      <c r="E31" s="7" t="s">
        <v>4</v>
      </c>
      <c r="F31" s="7" t="s">
        <v>5</v>
      </c>
      <c r="G31" s="7" t="s">
        <v>8</v>
      </c>
      <c r="H31" s="7" t="s">
        <v>9</v>
      </c>
      <c r="I31" s="7" t="s">
        <v>6</v>
      </c>
      <c r="J31" s="7" t="s">
        <v>7</v>
      </c>
      <c r="K31" s="60"/>
      <c r="L31" s="69"/>
      <c r="M31" s="78" t="s">
        <v>0</v>
      </c>
      <c r="N31" s="79"/>
      <c r="O31" s="78" t="s">
        <v>2</v>
      </c>
      <c r="P31" s="62"/>
      <c r="Q31" s="64" t="s">
        <v>11</v>
      </c>
      <c r="R31" s="62"/>
      <c r="S31" s="62"/>
      <c r="T31" s="64" t="s">
        <v>12</v>
      </c>
      <c r="U31" s="62"/>
      <c r="V31" s="62"/>
      <c r="W31" s="64" t="s">
        <v>13</v>
      </c>
      <c r="X31" s="62"/>
      <c r="Y31" s="62"/>
      <c r="Z31" s="5"/>
      <c r="AA31" s="5"/>
      <c r="AB31" s="5"/>
      <c r="AC31" s="5"/>
      <c r="AD31" s="5"/>
      <c r="AK31" s="5"/>
    </row>
    <row r="32" spans="1:53" s="4" customFormat="1" ht="15" customHeight="1" thickBot="1" x14ac:dyDescent="0.3">
      <c r="A32" s="56">
        <v>1</v>
      </c>
      <c r="B32" s="81" t="s">
        <v>40</v>
      </c>
      <c r="C32" s="27">
        <f>E32*2+F32*1</f>
        <v>5</v>
      </c>
      <c r="D32" s="28">
        <f>SUM(Z32:Z37)</f>
        <v>4</v>
      </c>
      <c r="E32" s="28">
        <f>SUM(AA32:AA37)</f>
        <v>1</v>
      </c>
      <c r="F32" s="28">
        <f>SUM(AB32:AB37)</f>
        <v>3</v>
      </c>
      <c r="G32" s="28">
        <f>SUM(AF32:AF37)+SUM(AG32:AG37)+SUM(AH32:AH37)</f>
        <v>2</v>
      </c>
      <c r="H32" s="28">
        <f>SUM(AJ32:AJ37)+SUM(AK32:AK37)+SUM(AL32:AL37)</f>
        <v>7</v>
      </c>
      <c r="I32" s="28">
        <f>SUM(Q32:Q37)+SUM(T32:T37)+SUM(W32:W37)</f>
        <v>32</v>
      </c>
      <c r="J32" s="28">
        <f>SUM(R32:R37)+SUM(U32:U37)+SUM(X32:X37)</f>
        <v>49</v>
      </c>
      <c r="K32" s="60"/>
      <c r="L32" s="69">
        <v>1</v>
      </c>
      <c r="M32" s="73" t="str">
        <f>B32</f>
        <v>M.A.RODRIGUEZ/ELENA</v>
      </c>
      <c r="N32" s="74"/>
      <c r="O32" s="73" t="str">
        <f t="shared" ref="O32:O37" si="14">B33</f>
        <v>LUIS BARRIO/JESUS SASTRE</v>
      </c>
      <c r="P32" s="66"/>
      <c r="Q32" s="50">
        <v>6</v>
      </c>
      <c r="R32" s="51">
        <v>3</v>
      </c>
      <c r="S32" s="67"/>
      <c r="T32" s="50">
        <v>3</v>
      </c>
      <c r="U32" s="51">
        <v>6</v>
      </c>
      <c r="V32" s="67"/>
      <c r="W32" s="50">
        <v>6</v>
      </c>
      <c r="X32" s="51">
        <v>3</v>
      </c>
      <c r="Y32" s="62"/>
      <c r="Z32" s="29">
        <f t="shared" ref="Z32:Z52" si="15">IF(Q32+R32=0,,1)</f>
        <v>1</v>
      </c>
      <c r="AA32" s="29">
        <f>IF(OR((AND(Q32&gt;R32,T32&gt;U32)),(AND(Q32&gt;R32,W32&gt;X32)),(AND(T32&gt;U32,W32&gt;X32))),1,0)*Z32</f>
        <v>1</v>
      </c>
      <c r="AB32" s="29">
        <f>IF(OR((AND(Q32&gt;R32,T32&gt;U32)),(AND(Q32&gt;R32,W32&gt;X32)),(AND(T32&gt;U32,W32&gt;X32))),0,1)*Z32</f>
        <v>0</v>
      </c>
      <c r="AC32" s="29">
        <f>IF(OR((AND(Q32&gt;R32,T32&gt;U32)),(AND(Q32&gt;R32,W32&gt;X32)),(AND(T32&gt;U32,W32&gt;X32))),0,1)*Z32</f>
        <v>0</v>
      </c>
      <c r="AD32" s="29">
        <f>IF(OR((AND(Q32&gt;R32,T32&gt;U32)),(AND(Q32&gt;R32,W32&gt;X32)),(AND(T32&gt;U32,W32&gt;X32))),1,0)*Z32</f>
        <v>1</v>
      </c>
      <c r="AE32" s="29"/>
      <c r="AF32" s="29">
        <f t="shared" ref="AF32:AF52" si="16">IF(Q32&gt;R32,1,0)*Z32</f>
        <v>1</v>
      </c>
      <c r="AG32" s="29">
        <f>IF(T32&gt;U32,1,0)*Z32</f>
        <v>0</v>
      </c>
      <c r="AH32" s="29">
        <f t="shared" ref="AH32:AH52" si="17">IF(W32&gt;X32,1,0)*AI32</f>
        <v>1</v>
      </c>
      <c r="AI32" s="29">
        <f t="shared" ref="AI32:AI52" si="18">IF(W32=X32,0,1)</f>
        <v>1</v>
      </c>
      <c r="AJ32" s="29">
        <f t="shared" ref="AJ32:AJ52" si="19">IF(Q32&gt;R32,0,1)*Z32</f>
        <v>0</v>
      </c>
      <c r="AK32" s="30">
        <f>IF(T32&gt;U32,0,1)*Z32</f>
        <v>1</v>
      </c>
      <c r="AL32" s="29">
        <f t="shared" ref="AL32:AL52" si="20">IF(W32&gt;X32,0,1)*AI32</f>
        <v>0</v>
      </c>
      <c r="AM32" s="12"/>
      <c r="AN32" s="11"/>
      <c r="AO32" s="13"/>
      <c r="AP32" s="11"/>
      <c r="AQ32" s="11"/>
      <c r="AR32" s="11"/>
      <c r="AT32" s="11"/>
      <c r="AU32" s="11"/>
      <c r="AV32" s="11"/>
      <c r="AW32" s="11"/>
      <c r="AY32" s="11"/>
      <c r="AZ32" s="11"/>
      <c r="BA32" s="11"/>
    </row>
    <row r="33" spans="1:53" s="4" customFormat="1" ht="15" customHeight="1" thickBot="1" x14ac:dyDescent="0.3">
      <c r="A33" s="56">
        <v>2</v>
      </c>
      <c r="B33" s="82" t="s">
        <v>43</v>
      </c>
      <c r="C33" s="27">
        <f t="shared" ref="C33:C38" si="21">E33*2+F33*1</f>
        <v>6</v>
      </c>
      <c r="D33" s="28">
        <f>Z32+SUM(Z38:Z42)</f>
        <v>5</v>
      </c>
      <c r="E33" s="28">
        <f>AC32+SUM(AA38:AA42)</f>
        <v>1</v>
      </c>
      <c r="F33" s="28">
        <f>AD32+SUM(AB38:AB42)</f>
        <v>4</v>
      </c>
      <c r="G33" s="28">
        <f>SUM(AF38:AF42)+SUM(AG38:AG42)+SUM(AH38:AH42)+AJ32+AK32+AL32</f>
        <v>4</v>
      </c>
      <c r="H33" s="28">
        <f>SUM(AJ38:AJ42)+SUM(AK38:AK42)+SUM(AL38:AL42)+AF32+AG32+AH32</f>
        <v>9</v>
      </c>
      <c r="I33" s="28">
        <f>R32+U32+X32+SUM(Q38:Q42)+SUM(T38:T42)+SUM(W38:W42)</f>
        <v>50</v>
      </c>
      <c r="J33" s="28">
        <f>Q32+T32+W32+SUM(R38:R42)+SUM(U38:U42)+SUM(X38:X42)</f>
        <v>69</v>
      </c>
      <c r="K33" s="60"/>
      <c r="L33" s="69">
        <v>2</v>
      </c>
      <c r="M33" s="73" t="str">
        <f>B32</f>
        <v>M.A.RODRIGUEZ/ELENA</v>
      </c>
      <c r="N33" s="75"/>
      <c r="O33" s="73" t="str">
        <f t="shared" si="14"/>
        <v>ANTONIO CAMB/ALEJANDRO</v>
      </c>
      <c r="P33" s="66"/>
      <c r="Q33" s="50"/>
      <c r="R33" s="51"/>
      <c r="S33" s="67"/>
      <c r="T33" s="50"/>
      <c r="U33" s="51"/>
      <c r="V33" s="67"/>
      <c r="W33" s="52"/>
      <c r="X33" s="53"/>
      <c r="Y33" s="62"/>
      <c r="Z33" s="29">
        <f t="shared" si="15"/>
        <v>0</v>
      </c>
      <c r="AA33" s="29">
        <f t="shared" ref="AA33:AA52" si="22">IF(OR((AND(Q33&gt;R33,T33&gt;U33)),(AND(Q33&gt;R33,W33&gt;X33)),(AND(T33&gt;U33,W33&gt;X33))),1,0)*Z33</f>
        <v>0</v>
      </c>
      <c r="AB33" s="29">
        <f t="shared" ref="AB33:AB52" si="23">IF(OR((AND(Q33&gt;R33,T33&gt;U33)),(AND(Q33&gt;R33,W33&gt;X33)),(AND(T33&gt;U33,W33&gt;X33))),0,1)*Z33</f>
        <v>0</v>
      </c>
      <c r="AC33" s="29">
        <f t="shared" ref="AC33:AC52" si="24">IF(OR((AND(Q33&gt;R33,T33&gt;U33)),(AND(Q33&gt;R33,W33&gt;X33)),(AND(T33&gt;U33,W33&gt;X33))),0,1)*Z33</f>
        <v>0</v>
      </c>
      <c r="AD33" s="29">
        <f t="shared" ref="AD33:AD52" si="25">IF(OR((AND(Q33&gt;R33,T33&gt;U33)),(AND(Q33&gt;R33,W33&gt;X33)),(AND(T33&gt;U33,W33&gt;X33))),1,0)*Z33</f>
        <v>0</v>
      </c>
      <c r="AE33" s="29"/>
      <c r="AF33" s="29">
        <f t="shared" si="16"/>
        <v>0</v>
      </c>
      <c r="AG33" s="29">
        <f t="shared" ref="AG33:AG52" si="26">IF(T33&gt;U33,1,0)*Z33</f>
        <v>0</v>
      </c>
      <c r="AH33" s="29">
        <f t="shared" si="17"/>
        <v>0</v>
      </c>
      <c r="AI33" s="29">
        <f t="shared" si="18"/>
        <v>0</v>
      </c>
      <c r="AJ33" s="29">
        <f t="shared" si="19"/>
        <v>0</v>
      </c>
      <c r="AK33" s="30">
        <f t="shared" ref="AK33:AK52" si="27">IF(T33&gt;U33,0,1)*Z33</f>
        <v>0</v>
      </c>
      <c r="AL33" s="29">
        <f t="shared" si="20"/>
        <v>0</v>
      </c>
      <c r="AM33" s="12"/>
      <c r="AN33" s="11"/>
      <c r="AO33" s="16"/>
      <c r="AP33" s="11"/>
      <c r="AQ33" s="11"/>
      <c r="AR33" s="11"/>
      <c r="AT33" s="11"/>
      <c r="AU33" s="11"/>
      <c r="AV33" s="11"/>
      <c r="AW33" s="11"/>
      <c r="AY33" s="11"/>
      <c r="AZ33" s="11"/>
      <c r="BA33" s="11"/>
    </row>
    <row r="34" spans="1:53" s="4" customFormat="1" ht="15" customHeight="1" thickBot="1" x14ac:dyDescent="0.3">
      <c r="A34" s="56">
        <v>3</v>
      </c>
      <c r="B34" s="81" t="s">
        <v>39</v>
      </c>
      <c r="C34" s="27">
        <f t="shared" si="21"/>
        <v>5</v>
      </c>
      <c r="D34" s="28">
        <f>Z33+Z38+SUM(Z43:Z46)</f>
        <v>3</v>
      </c>
      <c r="E34" s="28">
        <f>AC33+AC38+SUM(AA43:AA46)</f>
        <v>2</v>
      </c>
      <c r="F34" s="28">
        <f>AD33+AD38+SUM(AB43:AB46)</f>
        <v>1</v>
      </c>
      <c r="G34" s="28">
        <f>SUM(AF43:AF46)+SUM(AG43:AG46)+SUM(AH43:AH46)+AJ33+AK33+AL33+AJ38+AK38+AL38</f>
        <v>4</v>
      </c>
      <c r="H34" s="28">
        <f>SUM(AJ43:AJ46)+SUM(AK43:AK46)+SUM(AL43:AL46)+AF33+AG33+AH33+AF38+AG38+AH38</f>
        <v>4</v>
      </c>
      <c r="I34" s="28">
        <f>R33+R38+U33+U38+X33+X38+SUM(Q43:Q46)+SUM(T43:T46)+SUM(W43:W46)</f>
        <v>30</v>
      </c>
      <c r="J34" s="28">
        <f>Q33+Q38+T33+T38+W33+W38+SUM(R43:R46)+SUM(U43:U46)+SUM(X43:X46)</f>
        <v>38</v>
      </c>
      <c r="K34" s="60"/>
      <c r="L34" s="69">
        <v>3</v>
      </c>
      <c r="M34" s="73" t="str">
        <f>B32</f>
        <v>M.A.RODRIGUEZ/ELENA</v>
      </c>
      <c r="N34" s="75"/>
      <c r="O34" s="73" t="str">
        <f t="shared" si="14"/>
        <v>RICARDO SOTO/M.MORALES</v>
      </c>
      <c r="P34" s="66"/>
      <c r="Q34" s="50">
        <v>4</v>
      </c>
      <c r="R34" s="51">
        <v>6</v>
      </c>
      <c r="S34" s="67"/>
      <c r="T34" s="50">
        <v>5</v>
      </c>
      <c r="U34" s="51">
        <v>7</v>
      </c>
      <c r="V34" s="67"/>
      <c r="W34" s="52"/>
      <c r="X34" s="53"/>
      <c r="Y34" s="62"/>
      <c r="Z34" s="29">
        <f t="shared" si="15"/>
        <v>1</v>
      </c>
      <c r="AA34" s="29">
        <f t="shared" si="22"/>
        <v>0</v>
      </c>
      <c r="AB34" s="29">
        <f t="shared" si="23"/>
        <v>1</v>
      </c>
      <c r="AC34" s="29">
        <f t="shared" si="24"/>
        <v>1</v>
      </c>
      <c r="AD34" s="29">
        <f t="shared" si="25"/>
        <v>0</v>
      </c>
      <c r="AE34" s="29"/>
      <c r="AF34" s="29">
        <f t="shared" si="16"/>
        <v>0</v>
      </c>
      <c r="AG34" s="29">
        <f t="shared" si="26"/>
        <v>0</v>
      </c>
      <c r="AH34" s="29">
        <f t="shared" si="17"/>
        <v>0</v>
      </c>
      <c r="AI34" s="29">
        <f t="shared" si="18"/>
        <v>0</v>
      </c>
      <c r="AJ34" s="29">
        <f t="shared" si="19"/>
        <v>1</v>
      </c>
      <c r="AK34" s="30">
        <f t="shared" si="27"/>
        <v>1</v>
      </c>
      <c r="AL34" s="29">
        <f t="shared" si="20"/>
        <v>0</v>
      </c>
      <c r="AM34" s="12"/>
      <c r="AN34" s="11"/>
      <c r="AO34" s="13"/>
      <c r="AP34" s="11"/>
      <c r="AQ34" s="11"/>
      <c r="AR34" s="11"/>
      <c r="AT34" s="11"/>
      <c r="AU34" s="11"/>
      <c r="AV34" s="11"/>
      <c r="AW34" s="11"/>
      <c r="AY34" s="11"/>
      <c r="AZ34" s="11"/>
      <c r="BA34" s="11"/>
    </row>
    <row r="35" spans="1:53" s="4" customFormat="1" ht="15" customHeight="1" thickBot="1" x14ac:dyDescent="0.3">
      <c r="A35" s="56">
        <v>4</v>
      </c>
      <c r="B35" s="81" t="s">
        <v>41</v>
      </c>
      <c r="C35" s="27">
        <f t="shared" si="21"/>
        <v>5</v>
      </c>
      <c r="D35" s="28">
        <f>Z34+Z39+Z43+SUM(Z47:Z49)</f>
        <v>4</v>
      </c>
      <c r="E35" s="28">
        <f>AC34+AC39+AC43+SUM(AA47:AA49)</f>
        <v>1</v>
      </c>
      <c r="F35" s="28">
        <f>AD34+AD39+AD43+SUM(AB47:AB49)</f>
        <v>3</v>
      </c>
      <c r="G35" s="28">
        <f>SUM(AF47:AF49)+SUM(AG47:AG49)+SUM(AH47:AH49)+AJ34+AK34+AL34+AJ39+AK39+AL39+AJ43+AK43+AL43</f>
        <v>2</v>
      </c>
      <c r="H35" s="28">
        <f>SUM(AJ47:AJ49)+SUM(AK47:AK49)+SUM(AL47:AL49)+AF34+AG34+AH34+AF39+AG39+AH39+AF43+AH43+AG43</f>
        <v>6</v>
      </c>
      <c r="I35" s="28">
        <f>R34+R39+R43+U34+U39+U43+X34+X39+X43+SUM(Q47:Q49)+SUM(T47:T49)+SUM(W47:W49)</f>
        <v>27</v>
      </c>
      <c r="J35" s="28">
        <f>Q34+Q39+Q43+T34+T39+T43+W34+W39+W43+SUM(R47:R49)+SUM(U47:U49)+SUM(X47:X49)</f>
        <v>45</v>
      </c>
      <c r="K35" s="60"/>
      <c r="L35" s="69">
        <v>4</v>
      </c>
      <c r="M35" s="73" t="str">
        <f>B32</f>
        <v>M.A.RODRIGUEZ/ELENA</v>
      </c>
      <c r="N35" s="76"/>
      <c r="O35" s="73" t="str">
        <f t="shared" si="14"/>
        <v>FRAN/ISABEL</v>
      </c>
      <c r="P35" s="66"/>
      <c r="Q35" s="50">
        <v>4</v>
      </c>
      <c r="R35" s="51">
        <v>6</v>
      </c>
      <c r="S35" s="67"/>
      <c r="T35" s="50">
        <v>2</v>
      </c>
      <c r="U35" s="51">
        <v>6</v>
      </c>
      <c r="V35" s="67"/>
      <c r="W35" s="52"/>
      <c r="X35" s="53"/>
      <c r="Y35" s="62"/>
      <c r="Z35" s="29">
        <f t="shared" si="15"/>
        <v>1</v>
      </c>
      <c r="AA35" s="29">
        <f t="shared" si="22"/>
        <v>0</v>
      </c>
      <c r="AB35" s="29">
        <f t="shared" si="23"/>
        <v>1</v>
      </c>
      <c r="AC35" s="29">
        <f t="shared" si="24"/>
        <v>1</v>
      </c>
      <c r="AD35" s="29">
        <f t="shared" si="25"/>
        <v>0</v>
      </c>
      <c r="AE35" s="29"/>
      <c r="AF35" s="29">
        <f t="shared" si="16"/>
        <v>0</v>
      </c>
      <c r="AG35" s="29">
        <f t="shared" si="26"/>
        <v>0</v>
      </c>
      <c r="AH35" s="29">
        <f t="shared" si="17"/>
        <v>0</v>
      </c>
      <c r="AI35" s="29">
        <f t="shared" si="18"/>
        <v>0</v>
      </c>
      <c r="AJ35" s="29">
        <f t="shared" si="19"/>
        <v>1</v>
      </c>
      <c r="AK35" s="30">
        <f t="shared" si="27"/>
        <v>1</v>
      </c>
      <c r="AL35" s="29">
        <f t="shared" si="20"/>
        <v>0</v>
      </c>
      <c r="AM35" s="12"/>
      <c r="AN35" s="11"/>
      <c r="AO35" s="13"/>
      <c r="AP35" s="11"/>
      <c r="AQ35" s="11"/>
      <c r="AR35" s="11"/>
      <c r="AT35" s="11"/>
      <c r="AU35" s="11"/>
      <c r="AV35" s="11"/>
      <c r="AW35" s="11"/>
      <c r="AY35" s="11"/>
      <c r="AZ35" s="11"/>
      <c r="BA35" s="11"/>
    </row>
    <row r="36" spans="1:53" s="4" customFormat="1" ht="15" customHeight="1" thickBot="1" x14ac:dyDescent="0.3">
      <c r="A36" s="56">
        <v>5</v>
      </c>
      <c r="B36" s="82" t="s">
        <v>46</v>
      </c>
      <c r="C36" s="27">
        <f t="shared" si="21"/>
        <v>7</v>
      </c>
      <c r="D36" s="28">
        <f>Z35+Z40+Z44+Z47+SUM(Z50:Z51)</f>
        <v>4</v>
      </c>
      <c r="E36" s="28">
        <f>AC35+AC40+AC44+AC47+SUM(AA50:AA51)</f>
        <v>3</v>
      </c>
      <c r="F36" s="28">
        <f>AD35+AD40+AD44+AD47+SUM(AB50:AB51)</f>
        <v>1</v>
      </c>
      <c r="G36" s="28">
        <f>SUM(AF50:AF51)+SUM(AG50:AG51)+SUM(AH50:AH51)+AJ35+AK35+AL35+AJ40+AK40+AL40+AJ44+AK44+AL44+AJ47+AK47+AL47</f>
        <v>7</v>
      </c>
      <c r="H36" s="28">
        <f>SUM(AJ50:AJ51)+SUM(AK50:AK51)+SUM(AL50:AL51)+AF35+AG35+AH35+AF40+AG40+AH40+AH44+AG44+AF44+AH47+AG47+AF47</f>
        <v>3</v>
      </c>
      <c r="I36" s="28">
        <f>R35+R40+R44+R47+U35+U40+U44+U47+X35+X40+X44+X47+SUM(Q50:Q51)+SUM(T50:T51)+SUM(W50:W51)</f>
        <v>56</v>
      </c>
      <c r="J36" s="28">
        <f>Q35+Q40+Q44+Q47+T35+T40+T44+T47+W35+W40+W44+W47+SUM(R50:R51)+SUM(U50:U51)+SUM(X50:X51)</f>
        <v>39</v>
      </c>
      <c r="K36" s="60"/>
      <c r="L36" s="69">
        <v>5</v>
      </c>
      <c r="M36" s="73" t="str">
        <f>B32</f>
        <v>M.A.RODRIGUEZ/ELENA</v>
      </c>
      <c r="N36" s="76"/>
      <c r="O36" s="73" t="str">
        <f t="shared" si="14"/>
        <v>VICTORIANO/JOSE ANDRÉS</v>
      </c>
      <c r="P36" s="66"/>
      <c r="Q36" s="50"/>
      <c r="R36" s="51"/>
      <c r="S36" s="67"/>
      <c r="T36" s="50"/>
      <c r="U36" s="51"/>
      <c r="V36" s="67"/>
      <c r="W36" s="50"/>
      <c r="X36" s="51"/>
      <c r="Y36" s="62"/>
      <c r="Z36" s="29">
        <f t="shared" si="15"/>
        <v>0</v>
      </c>
      <c r="AA36" s="29">
        <f t="shared" si="22"/>
        <v>0</v>
      </c>
      <c r="AB36" s="29">
        <f t="shared" si="23"/>
        <v>0</v>
      </c>
      <c r="AC36" s="29">
        <f t="shared" si="24"/>
        <v>0</v>
      </c>
      <c r="AD36" s="29">
        <f t="shared" si="25"/>
        <v>0</v>
      </c>
      <c r="AE36" s="29"/>
      <c r="AF36" s="29">
        <f t="shared" si="16"/>
        <v>0</v>
      </c>
      <c r="AG36" s="29">
        <f t="shared" si="26"/>
        <v>0</v>
      </c>
      <c r="AH36" s="29">
        <f t="shared" si="17"/>
        <v>0</v>
      </c>
      <c r="AI36" s="29">
        <f t="shared" si="18"/>
        <v>0</v>
      </c>
      <c r="AJ36" s="29">
        <f t="shared" si="19"/>
        <v>0</v>
      </c>
      <c r="AK36" s="30">
        <f t="shared" si="27"/>
        <v>0</v>
      </c>
      <c r="AL36" s="29">
        <f t="shared" si="20"/>
        <v>0</v>
      </c>
      <c r="AM36" s="12"/>
      <c r="AN36" s="11"/>
      <c r="AO36" s="13"/>
      <c r="AP36" s="11"/>
      <c r="AQ36" s="11"/>
      <c r="AR36" s="11"/>
      <c r="AT36" s="11"/>
      <c r="AU36" s="11"/>
      <c r="AV36" s="11"/>
      <c r="AW36" s="11"/>
      <c r="AY36" s="11"/>
      <c r="AZ36" s="11"/>
      <c r="BA36" s="11"/>
    </row>
    <row r="37" spans="1:53" s="4" customFormat="1" ht="15" customHeight="1" thickBot="1" x14ac:dyDescent="0.3">
      <c r="A37" s="56">
        <v>6</v>
      </c>
      <c r="B37" s="82" t="s">
        <v>44</v>
      </c>
      <c r="C37" s="27">
        <f t="shared" si="21"/>
        <v>7</v>
      </c>
      <c r="D37" s="28">
        <f>Z36+Z41+Z45+Z48+Z50+Z52</f>
        <v>5</v>
      </c>
      <c r="E37" s="28">
        <f>AC36+AC41+AC45+AC48+AC50+AA52</f>
        <v>2</v>
      </c>
      <c r="F37" s="28">
        <f>AD36+AD41+AD45+AD48+AD50+AB52</f>
        <v>3</v>
      </c>
      <c r="G37" s="28">
        <f>AF52+AG52+AH52+AJ36+AK36+AL36+AJ41+AK41+AL41+AJ45+AK45+AL45+AJ48+AK48+AL48+AJ50+AK50+AL50</f>
        <v>6</v>
      </c>
      <c r="H37" s="28">
        <f>AJ52+AK52+AL52+AF36+AG36+AH36+AF41+AG41+AH41+AF45+AG45+AH45+AF48+AG48+AH48+AF50+AG50+AH50</f>
        <v>6</v>
      </c>
      <c r="I37" s="28">
        <f>R36+R41+R45+R48+R50+U36+U41+U45+U48+U50+X36+X41+X45+X48+X50+Q52+T52+W52</f>
        <v>52</v>
      </c>
      <c r="J37" s="28">
        <f>Q36+Q41+Q45+Q48+Q50+T36+T41+T45+T48+T50+W36+W41+W45+W48+W50+R52+U52+X52</f>
        <v>59</v>
      </c>
      <c r="K37" s="60"/>
      <c r="L37" s="69">
        <v>6</v>
      </c>
      <c r="M37" s="73" t="str">
        <f>B32</f>
        <v>M.A.RODRIGUEZ/ELENA</v>
      </c>
      <c r="N37" s="73"/>
      <c r="O37" s="73" t="str">
        <f t="shared" si="14"/>
        <v>J.L.REVENGA/CHARLY</v>
      </c>
      <c r="P37" s="66"/>
      <c r="Q37" s="50">
        <v>0</v>
      </c>
      <c r="R37" s="51">
        <v>6</v>
      </c>
      <c r="S37" s="67"/>
      <c r="T37" s="50">
        <v>2</v>
      </c>
      <c r="U37" s="51">
        <v>6</v>
      </c>
      <c r="V37" s="67"/>
      <c r="W37" s="52"/>
      <c r="X37" s="53"/>
      <c r="Y37" s="63"/>
      <c r="Z37" s="29">
        <f t="shared" si="15"/>
        <v>1</v>
      </c>
      <c r="AA37" s="29">
        <f t="shared" si="22"/>
        <v>0</v>
      </c>
      <c r="AB37" s="29">
        <f t="shared" si="23"/>
        <v>1</v>
      </c>
      <c r="AC37" s="29">
        <f t="shared" si="24"/>
        <v>1</v>
      </c>
      <c r="AD37" s="29">
        <f t="shared" si="25"/>
        <v>0</v>
      </c>
      <c r="AE37" s="29"/>
      <c r="AF37" s="29">
        <f t="shared" si="16"/>
        <v>0</v>
      </c>
      <c r="AG37" s="29">
        <f t="shared" si="26"/>
        <v>0</v>
      </c>
      <c r="AH37" s="29">
        <f t="shared" si="17"/>
        <v>0</v>
      </c>
      <c r="AI37" s="29">
        <f t="shared" si="18"/>
        <v>0</v>
      </c>
      <c r="AJ37" s="29">
        <f t="shared" si="19"/>
        <v>1</v>
      </c>
      <c r="AK37" s="30">
        <f t="shared" si="27"/>
        <v>1</v>
      </c>
      <c r="AL37" s="29">
        <f t="shared" si="20"/>
        <v>0</v>
      </c>
      <c r="AM37" s="12"/>
      <c r="AN37" s="11"/>
      <c r="AO37" s="16"/>
      <c r="AP37" s="11"/>
      <c r="AQ37" s="11"/>
      <c r="AR37" s="11"/>
      <c r="AT37" s="11"/>
      <c r="AU37" s="11"/>
      <c r="AV37" s="11"/>
      <c r="AW37" s="11"/>
      <c r="AY37" s="11"/>
      <c r="AZ37" s="11"/>
      <c r="BA37" s="11"/>
    </row>
    <row r="38" spans="1:53" s="4" customFormat="1" ht="15" customHeight="1" thickBot="1" x14ac:dyDescent="0.25">
      <c r="A38" s="56">
        <v>7</v>
      </c>
      <c r="B38" s="82" t="s">
        <v>45</v>
      </c>
      <c r="C38" s="27">
        <f t="shared" si="21"/>
        <v>10</v>
      </c>
      <c r="D38" s="28">
        <f>Z37+Z42+Z46+Z49+Z51+Z52</f>
        <v>5</v>
      </c>
      <c r="E38" s="28">
        <f>AC37+AC42+AC46+AC49+AC51+AC52</f>
        <v>5</v>
      </c>
      <c r="F38" s="28">
        <f>AD37+AD42+AD46+AD49+AD51+AD52</f>
        <v>0</v>
      </c>
      <c r="G38" s="28">
        <f>AJ37+AK37+AL37+AJ42+AK42+AL42+AJ46+AK46+AL46+AJ49+AK49+AL49+AJ51+AK51+AL51+AJ52+AK52+AL52</f>
        <v>10</v>
      </c>
      <c r="H38" s="28">
        <f>AF37+AG37+AH37+AF42+AH42+AG42+AF46+AG46+AH46+AF49+AG49+AH49+AF51+AG51+AH51+AF52+AG52+AH52</f>
        <v>0</v>
      </c>
      <c r="I38" s="28">
        <f>R37+R42+R46+R49+R51+R52+U37+U42+U46+U49+U51+U52+X37+X42+X46+X49+X51+X52</f>
        <v>60</v>
      </c>
      <c r="J38" s="28">
        <f>Q37+Q42+Q46+Q49+Q51+Q52+T37+T42+T46+T49+T51+T52+W37+W42+W46+W49+W51+W52</f>
        <v>8</v>
      </c>
      <c r="K38" s="60"/>
      <c r="L38" s="69">
        <v>7</v>
      </c>
      <c r="M38" s="73" t="str">
        <f>B33</f>
        <v>LUIS BARRIO/JESUS SASTRE</v>
      </c>
      <c r="N38" s="75"/>
      <c r="O38" s="73" t="str">
        <f>B34</f>
        <v>ANTONIO CAMB/ALEJANDRO</v>
      </c>
      <c r="P38" s="62"/>
      <c r="Q38" s="50">
        <v>6</v>
      </c>
      <c r="R38" s="51">
        <v>2</v>
      </c>
      <c r="S38" s="67"/>
      <c r="T38" s="50">
        <v>3</v>
      </c>
      <c r="U38" s="51">
        <v>6</v>
      </c>
      <c r="V38" s="67"/>
      <c r="W38" s="52">
        <v>4</v>
      </c>
      <c r="X38" s="53">
        <v>6</v>
      </c>
      <c r="Y38" s="62"/>
      <c r="Z38" s="29">
        <f t="shared" si="15"/>
        <v>1</v>
      </c>
      <c r="AA38" s="29">
        <f t="shared" si="22"/>
        <v>0</v>
      </c>
      <c r="AB38" s="29">
        <f t="shared" si="23"/>
        <v>1</v>
      </c>
      <c r="AC38" s="29">
        <f t="shared" si="24"/>
        <v>1</v>
      </c>
      <c r="AD38" s="29">
        <f t="shared" si="25"/>
        <v>0</v>
      </c>
      <c r="AE38" s="29"/>
      <c r="AF38" s="29">
        <f t="shared" si="16"/>
        <v>1</v>
      </c>
      <c r="AG38" s="29">
        <f t="shared" si="26"/>
        <v>0</v>
      </c>
      <c r="AH38" s="29">
        <f t="shared" si="17"/>
        <v>0</v>
      </c>
      <c r="AI38" s="29">
        <f t="shared" si="18"/>
        <v>1</v>
      </c>
      <c r="AJ38" s="29">
        <f t="shared" si="19"/>
        <v>0</v>
      </c>
      <c r="AK38" s="30">
        <f t="shared" si="27"/>
        <v>1</v>
      </c>
      <c r="AL38" s="29">
        <f t="shared" si="20"/>
        <v>1</v>
      </c>
      <c r="AM38" s="12"/>
      <c r="AN38" s="11"/>
      <c r="AO38" s="16"/>
      <c r="AP38" s="11"/>
      <c r="AQ38" s="11"/>
      <c r="AR38" s="11"/>
      <c r="AT38" s="11"/>
      <c r="AU38" s="11"/>
      <c r="AV38" s="11"/>
      <c r="AW38" s="11"/>
      <c r="AY38" s="11"/>
      <c r="AZ38" s="11"/>
      <c r="BA38" s="11"/>
    </row>
    <row r="39" spans="1:53" s="4" customFormat="1" ht="15" customHeight="1" thickBot="1" x14ac:dyDescent="0.25">
      <c r="A39" s="56"/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9">
        <v>8</v>
      </c>
      <c r="M39" s="73" t="str">
        <f>B33</f>
        <v>LUIS BARRIO/JESUS SASTRE</v>
      </c>
      <c r="N39" s="75"/>
      <c r="O39" s="73" t="str">
        <f>B35</f>
        <v>RICARDO SOTO/M.MORALES</v>
      </c>
      <c r="P39" s="62"/>
      <c r="Q39" s="50"/>
      <c r="R39" s="51"/>
      <c r="S39" s="67"/>
      <c r="T39" s="50"/>
      <c r="U39" s="51"/>
      <c r="V39" s="67"/>
      <c r="W39" s="52"/>
      <c r="X39" s="53"/>
      <c r="Y39" s="62"/>
      <c r="Z39" s="29">
        <f t="shared" si="15"/>
        <v>0</v>
      </c>
      <c r="AA39" s="29">
        <f t="shared" si="22"/>
        <v>0</v>
      </c>
      <c r="AB39" s="29">
        <f t="shared" si="23"/>
        <v>0</v>
      </c>
      <c r="AC39" s="29">
        <f t="shared" si="24"/>
        <v>0</v>
      </c>
      <c r="AD39" s="29">
        <f t="shared" si="25"/>
        <v>0</v>
      </c>
      <c r="AE39" s="29"/>
      <c r="AF39" s="29">
        <f t="shared" si="16"/>
        <v>0</v>
      </c>
      <c r="AG39" s="29">
        <f t="shared" si="26"/>
        <v>0</v>
      </c>
      <c r="AH39" s="29">
        <f t="shared" si="17"/>
        <v>0</v>
      </c>
      <c r="AI39" s="29">
        <f t="shared" si="18"/>
        <v>0</v>
      </c>
      <c r="AJ39" s="29">
        <f t="shared" si="19"/>
        <v>0</v>
      </c>
      <c r="AK39" s="30">
        <f t="shared" si="27"/>
        <v>0</v>
      </c>
      <c r="AL39" s="29">
        <f t="shared" si="20"/>
        <v>0</v>
      </c>
      <c r="AM39" s="12"/>
      <c r="AN39" s="11"/>
      <c r="AO39" s="16"/>
      <c r="AP39" s="11"/>
      <c r="AQ39" s="11"/>
      <c r="AR39" s="11"/>
      <c r="AT39" s="11"/>
      <c r="AU39" s="11"/>
      <c r="AV39" s="11"/>
      <c r="AW39" s="11"/>
      <c r="AY39" s="11"/>
      <c r="AZ39" s="11"/>
      <c r="BA39" s="11"/>
    </row>
    <row r="40" spans="1:53" s="4" customFormat="1" ht="15" customHeight="1" thickBot="1" x14ac:dyDescent="0.25">
      <c r="A40" s="56"/>
      <c r="B40" s="43" t="s">
        <v>14</v>
      </c>
      <c r="C40" s="60"/>
      <c r="D40" s="60"/>
      <c r="E40" s="60"/>
      <c r="F40" s="60"/>
      <c r="G40" s="60"/>
      <c r="H40" s="60"/>
      <c r="I40" s="60"/>
      <c r="J40" s="60"/>
      <c r="K40" s="60"/>
      <c r="L40" s="69">
        <v>9</v>
      </c>
      <c r="M40" s="73" t="str">
        <f>B33</f>
        <v>LUIS BARRIO/JESUS SASTRE</v>
      </c>
      <c r="N40" s="75"/>
      <c r="O40" s="73" t="str">
        <f>B36</f>
        <v>FRAN/ISABEL</v>
      </c>
      <c r="P40" s="62"/>
      <c r="Q40" s="50">
        <v>1</v>
      </c>
      <c r="R40" s="51">
        <v>6</v>
      </c>
      <c r="S40" s="67"/>
      <c r="T40" s="50">
        <v>6</v>
      </c>
      <c r="U40" s="51">
        <v>4</v>
      </c>
      <c r="V40" s="67"/>
      <c r="W40" s="52">
        <v>7</v>
      </c>
      <c r="X40" s="53">
        <v>5</v>
      </c>
      <c r="Y40" s="62"/>
      <c r="Z40" s="29">
        <f t="shared" si="15"/>
        <v>1</v>
      </c>
      <c r="AA40" s="29">
        <f t="shared" si="22"/>
        <v>1</v>
      </c>
      <c r="AB40" s="29">
        <f t="shared" si="23"/>
        <v>0</v>
      </c>
      <c r="AC40" s="29">
        <f t="shared" si="24"/>
        <v>0</v>
      </c>
      <c r="AD40" s="29">
        <f t="shared" si="25"/>
        <v>1</v>
      </c>
      <c r="AE40" s="29"/>
      <c r="AF40" s="29">
        <f t="shared" si="16"/>
        <v>0</v>
      </c>
      <c r="AG40" s="29">
        <f t="shared" si="26"/>
        <v>1</v>
      </c>
      <c r="AH40" s="29">
        <f t="shared" si="17"/>
        <v>1</v>
      </c>
      <c r="AI40" s="29">
        <f t="shared" si="18"/>
        <v>1</v>
      </c>
      <c r="AJ40" s="29">
        <f t="shared" si="19"/>
        <v>1</v>
      </c>
      <c r="AK40" s="30">
        <f t="shared" si="27"/>
        <v>0</v>
      </c>
      <c r="AL40" s="29">
        <f t="shared" si="20"/>
        <v>0</v>
      </c>
      <c r="AM40" s="25"/>
      <c r="AN40" s="24"/>
      <c r="AO40" s="13"/>
      <c r="AP40" s="24"/>
      <c r="AQ40" s="24"/>
      <c r="AR40" s="24"/>
      <c r="AT40" s="11"/>
      <c r="AU40" s="11"/>
      <c r="AV40" s="11"/>
      <c r="AW40" s="11"/>
      <c r="AY40" s="11"/>
      <c r="AZ40" s="11"/>
      <c r="BA40" s="11"/>
    </row>
    <row r="41" spans="1:53" s="4" customFormat="1" ht="15" customHeight="1" thickBot="1" x14ac:dyDescent="0.25">
      <c r="A41" s="56"/>
      <c r="B41" s="71" t="s">
        <v>20</v>
      </c>
      <c r="C41" s="60"/>
      <c r="D41" s="60"/>
      <c r="E41" s="60"/>
      <c r="F41" s="60"/>
      <c r="G41" s="60"/>
      <c r="H41" s="60"/>
      <c r="I41" s="60"/>
      <c r="J41" s="60"/>
      <c r="K41" s="60"/>
      <c r="L41" s="69">
        <v>10</v>
      </c>
      <c r="M41" s="73" t="str">
        <f>B33</f>
        <v>LUIS BARRIO/JESUS SASTRE</v>
      </c>
      <c r="N41" s="75"/>
      <c r="O41" s="73" t="str">
        <f>B37</f>
        <v>VICTORIANO/JOSE ANDRÉS</v>
      </c>
      <c r="P41" s="62"/>
      <c r="Q41" s="50">
        <v>4</v>
      </c>
      <c r="R41" s="51">
        <v>6</v>
      </c>
      <c r="S41" s="67"/>
      <c r="T41" s="50">
        <v>5</v>
      </c>
      <c r="U41" s="51">
        <v>7</v>
      </c>
      <c r="V41" s="67"/>
      <c r="W41" s="52"/>
      <c r="X41" s="53"/>
      <c r="Y41" s="62"/>
      <c r="Z41" s="29">
        <f t="shared" si="15"/>
        <v>1</v>
      </c>
      <c r="AA41" s="29">
        <f t="shared" si="22"/>
        <v>0</v>
      </c>
      <c r="AB41" s="29">
        <f t="shared" si="23"/>
        <v>1</v>
      </c>
      <c r="AC41" s="29">
        <f t="shared" si="24"/>
        <v>1</v>
      </c>
      <c r="AD41" s="29">
        <f t="shared" si="25"/>
        <v>0</v>
      </c>
      <c r="AE41" s="29"/>
      <c r="AF41" s="29">
        <f t="shared" si="16"/>
        <v>0</v>
      </c>
      <c r="AG41" s="29">
        <f t="shared" si="26"/>
        <v>0</v>
      </c>
      <c r="AH41" s="29">
        <f t="shared" si="17"/>
        <v>0</v>
      </c>
      <c r="AI41" s="29">
        <f t="shared" si="18"/>
        <v>0</v>
      </c>
      <c r="AJ41" s="29">
        <f t="shared" si="19"/>
        <v>1</v>
      </c>
      <c r="AK41" s="30">
        <f t="shared" si="27"/>
        <v>1</v>
      </c>
      <c r="AL41" s="29">
        <f t="shared" si="20"/>
        <v>0</v>
      </c>
      <c r="AM41" s="19"/>
      <c r="AN41" s="19"/>
      <c r="AO41" s="17"/>
      <c r="AP41" s="18"/>
      <c r="AQ41" s="19"/>
      <c r="AR41" s="19"/>
      <c r="AT41" s="11"/>
      <c r="AU41" s="11"/>
      <c r="AV41" s="11"/>
      <c r="AW41" s="11"/>
      <c r="AY41" s="11"/>
      <c r="AZ41" s="11"/>
      <c r="BA41" s="11"/>
    </row>
    <row r="42" spans="1:53" s="4" customFormat="1" ht="15" customHeight="1" thickBot="1" x14ac:dyDescent="0.3">
      <c r="A42" s="56"/>
      <c r="B42" s="61" t="s">
        <v>31</v>
      </c>
      <c r="C42" s="60"/>
      <c r="D42" s="60"/>
      <c r="E42" s="60"/>
      <c r="F42" s="60"/>
      <c r="G42" s="60"/>
      <c r="H42" s="60"/>
      <c r="I42" s="72"/>
      <c r="J42" s="60"/>
      <c r="K42" s="60"/>
      <c r="L42" s="69">
        <v>11</v>
      </c>
      <c r="M42" s="73" t="str">
        <f>B33</f>
        <v>LUIS BARRIO/JESUS SASTRE</v>
      </c>
      <c r="N42" s="73"/>
      <c r="O42" s="73" t="str">
        <f>B38</f>
        <v>J.L.REVENGA/CHARLY</v>
      </c>
      <c r="P42" s="66"/>
      <c r="Q42" s="50">
        <v>1</v>
      </c>
      <c r="R42" s="51">
        <v>6</v>
      </c>
      <c r="S42" s="67"/>
      <c r="T42" s="50">
        <v>1</v>
      </c>
      <c r="U42" s="51">
        <v>6</v>
      </c>
      <c r="V42" s="67"/>
      <c r="W42" s="54"/>
      <c r="X42" s="55"/>
      <c r="Y42" s="62"/>
      <c r="Z42" s="29">
        <f t="shared" si="15"/>
        <v>1</v>
      </c>
      <c r="AA42" s="29">
        <f t="shared" si="22"/>
        <v>0</v>
      </c>
      <c r="AB42" s="29">
        <f t="shared" si="23"/>
        <v>1</v>
      </c>
      <c r="AC42" s="29">
        <f t="shared" si="24"/>
        <v>1</v>
      </c>
      <c r="AD42" s="29">
        <f t="shared" si="25"/>
        <v>0</v>
      </c>
      <c r="AE42" s="29"/>
      <c r="AF42" s="29">
        <f t="shared" si="16"/>
        <v>0</v>
      </c>
      <c r="AG42" s="29">
        <f t="shared" si="26"/>
        <v>0</v>
      </c>
      <c r="AH42" s="29">
        <f t="shared" si="17"/>
        <v>0</v>
      </c>
      <c r="AI42" s="29">
        <f t="shared" si="18"/>
        <v>0</v>
      </c>
      <c r="AJ42" s="29">
        <f t="shared" si="19"/>
        <v>1</v>
      </c>
      <c r="AK42" s="30">
        <f t="shared" si="27"/>
        <v>1</v>
      </c>
      <c r="AL42" s="29">
        <f t="shared" si="20"/>
        <v>0</v>
      </c>
      <c r="AM42" s="12"/>
      <c r="AN42" s="11"/>
      <c r="AO42" s="13"/>
      <c r="AP42" s="11"/>
      <c r="AQ42" s="11"/>
      <c r="AR42" s="11"/>
      <c r="AT42" s="11"/>
      <c r="AU42" s="11"/>
      <c r="AV42" s="11"/>
      <c r="AW42" s="11"/>
      <c r="AY42" s="11"/>
      <c r="AZ42" s="11"/>
      <c r="BA42" s="11"/>
    </row>
    <row r="43" spans="1:53" s="4" customFormat="1" ht="15" customHeight="1" thickBot="1" x14ac:dyDescent="0.25">
      <c r="A43" s="56"/>
      <c r="B43" s="61" t="s">
        <v>32</v>
      </c>
      <c r="C43" s="60"/>
      <c r="D43" s="60"/>
      <c r="E43" s="60"/>
      <c r="F43" s="60"/>
      <c r="G43" s="60"/>
      <c r="H43" s="60"/>
      <c r="I43" s="60"/>
      <c r="J43" s="60"/>
      <c r="K43" s="60"/>
      <c r="L43" s="69">
        <v>12</v>
      </c>
      <c r="M43" s="73" t="str">
        <f>B34</f>
        <v>ANTONIO CAMB/ALEJANDRO</v>
      </c>
      <c r="N43" s="75"/>
      <c r="O43" s="73" t="str">
        <f>B35</f>
        <v>RICARDO SOTO/M.MORALES</v>
      </c>
      <c r="P43" s="62"/>
      <c r="Q43" s="50"/>
      <c r="R43" s="51"/>
      <c r="S43" s="67"/>
      <c r="T43" s="50"/>
      <c r="U43" s="51"/>
      <c r="V43" s="67"/>
      <c r="W43" s="52"/>
      <c r="X43" s="53"/>
      <c r="Y43" s="62"/>
      <c r="Z43" s="29">
        <f t="shared" si="15"/>
        <v>0</v>
      </c>
      <c r="AA43" s="29">
        <f t="shared" si="22"/>
        <v>0</v>
      </c>
      <c r="AB43" s="29">
        <f t="shared" si="23"/>
        <v>0</v>
      </c>
      <c r="AC43" s="29">
        <f t="shared" si="24"/>
        <v>0</v>
      </c>
      <c r="AD43" s="29">
        <f t="shared" si="25"/>
        <v>0</v>
      </c>
      <c r="AE43" s="29"/>
      <c r="AF43" s="29">
        <f t="shared" si="16"/>
        <v>0</v>
      </c>
      <c r="AG43" s="29">
        <f t="shared" si="26"/>
        <v>0</v>
      </c>
      <c r="AH43" s="29">
        <f t="shared" si="17"/>
        <v>0</v>
      </c>
      <c r="AI43" s="29">
        <f t="shared" si="18"/>
        <v>0</v>
      </c>
      <c r="AJ43" s="29">
        <f t="shared" si="19"/>
        <v>0</v>
      </c>
      <c r="AK43" s="30">
        <f t="shared" si="27"/>
        <v>0</v>
      </c>
      <c r="AL43" s="29">
        <f t="shared" si="20"/>
        <v>0</v>
      </c>
      <c r="AM43" s="12"/>
      <c r="AN43" s="11"/>
      <c r="AO43" s="16"/>
      <c r="AP43" s="11"/>
      <c r="AQ43" s="11"/>
      <c r="AR43" s="11"/>
      <c r="AT43" s="11"/>
      <c r="AU43" s="11"/>
      <c r="AV43" s="11"/>
      <c r="AW43" s="11"/>
      <c r="AY43" s="11"/>
      <c r="AZ43" s="11"/>
      <c r="BA43" s="11"/>
    </row>
    <row r="44" spans="1:53" s="4" customFormat="1" ht="15" customHeight="1" thickBot="1" x14ac:dyDescent="0.25">
      <c r="A44" s="56"/>
      <c r="B44" s="61" t="s">
        <v>16</v>
      </c>
      <c r="C44" s="60"/>
      <c r="D44" s="60"/>
      <c r="E44" s="60"/>
      <c r="F44" s="60"/>
      <c r="G44" s="60"/>
      <c r="H44" s="60"/>
      <c r="I44" s="60"/>
      <c r="J44" s="60"/>
      <c r="K44" s="60"/>
      <c r="L44" s="69">
        <v>13</v>
      </c>
      <c r="M44" s="73" t="str">
        <f>B34</f>
        <v>ANTONIO CAMB/ALEJANDRO</v>
      </c>
      <c r="N44" s="75"/>
      <c r="O44" s="73" t="str">
        <f>B36</f>
        <v>FRAN/ISABEL</v>
      </c>
      <c r="P44" s="62"/>
      <c r="Q44" s="50"/>
      <c r="R44" s="51"/>
      <c r="S44" s="67"/>
      <c r="T44" s="50"/>
      <c r="U44" s="51"/>
      <c r="V44" s="67"/>
      <c r="W44" s="52"/>
      <c r="X44" s="53"/>
      <c r="Y44" s="62"/>
      <c r="Z44" s="29">
        <f t="shared" si="15"/>
        <v>0</v>
      </c>
      <c r="AA44" s="29">
        <f t="shared" si="22"/>
        <v>0</v>
      </c>
      <c r="AB44" s="29">
        <f t="shared" si="23"/>
        <v>0</v>
      </c>
      <c r="AC44" s="29">
        <f t="shared" si="24"/>
        <v>0</v>
      </c>
      <c r="AD44" s="29">
        <f t="shared" si="25"/>
        <v>0</v>
      </c>
      <c r="AE44" s="29"/>
      <c r="AF44" s="29">
        <f t="shared" si="16"/>
        <v>0</v>
      </c>
      <c r="AG44" s="29">
        <f t="shared" si="26"/>
        <v>0</v>
      </c>
      <c r="AH44" s="29">
        <f t="shared" si="17"/>
        <v>0</v>
      </c>
      <c r="AI44" s="29">
        <f t="shared" si="18"/>
        <v>0</v>
      </c>
      <c r="AJ44" s="29">
        <f t="shared" si="19"/>
        <v>0</v>
      </c>
      <c r="AK44" s="30">
        <f t="shared" si="27"/>
        <v>0</v>
      </c>
      <c r="AL44" s="29">
        <f t="shared" si="20"/>
        <v>0</v>
      </c>
      <c r="AM44" s="12"/>
      <c r="AN44" s="11"/>
      <c r="AO44" s="13"/>
      <c r="AP44" s="11"/>
      <c r="AQ44" s="11"/>
      <c r="AR44" s="11"/>
      <c r="AT44" s="11"/>
      <c r="AU44" s="11"/>
      <c r="AV44" s="11"/>
      <c r="AW44" s="11"/>
      <c r="AY44" s="11"/>
      <c r="AZ44" s="11"/>
      <c r="BA44" s="11"/>
    </row>
    <row r="45" spans="1:53" s="4" customFormat="1" ht="15" customHeight="1" thickBot="1" x14ac:dyDescent="0.25">
      <c r="A45" s="56"/>
      <c r="B45" s="61" t="s">
        <v>54</v>
      </c>
      <c r="C45" s="60"/>
      <c r="D45" s="60"/>
      <c r="E45" s="60"/>
      <c r="F45" s="60"/>
      <c r="G45" s="60"/>
      <c r="H45" s="60"/>
      <c r="I45" s="60"/>
      <c r="J45" s="60"/>
      <c r="K45" s="60"/>
      <c r="L45" s="69">
        <v>14</v>
      </c>
      <c r="M45" s="73" t="str">
        <f>B34</f>
        <v>ANTONIO CAMB/ALEJANDRO</v>
      </c>
      <c r="N45" s="75"/>
      <c r="O45" s="73" t="str">
        <f>B37</f>
        <v>VICTORIANO/JOSE ANDRÉS</v>
      </c>
      <c r="P45" s="70"/>
      <c r="Q45" s="50">
        <v>2</v>
      </c>
      <c r="R45" s="51">
        <v>6</v>
      </c>
      <c r="S45" s="67"/>
      <c r="T45" s="50">
        <v>6</v>
      </c>
      <c r="U45" s="51">
        <v>4</v>
      </c>
      <c r="V45" s="67"/>
      <c r="W45" s="52">
        <v>6</v>
      </c>
      <c r="X45" s="53">
        <v>3</v>
      </c>
      <c r="Y45" s="42"/>
      <c r="Z45" s="29">
        <f t="shared" si="15"/>
        <v>1</v>
      </c>
      <c r="AA45" s="29">
        <f t="shared" si="22"/>
        <v>1</v>
      </c>
      <c r="AB45" s="29">
        <f t="shared" si="23"/>
        <v>0</v>
      </c>
      <c r="AC45" s="29">
        <f t="shared" si="24"/>
        <v>0</v>
      </c>
      <c r="AD45" s="29">
        <f t="shared" si="25"/>
        <v>1</v>
      </c>
      <c r="AE45" s="29"/>
      <c r="AF45" s="29">
        <f t="shared" si="16"/>
        <v>0</v>
      </c>
      <c r="AG45" s="29">
        <f t="shared" si="26"/>
        <v>1</v>
      </c>
      <c r="AH45" s="29">
        <f t="shared" si="17"/>
        <v>1</v>
      </c>
      <c r="AI45" s="29">
        <f t="shared" si="18"/>
        <v>1</v>
      </c>
      <c r="AJ45" s="29">
        <f t="shared" si="19"/>
        <v>1</v>
      </c>
      <c r="AK45" s="30">
        <f t="shared" si="27"/>
        <v>0</v>
      </c>
      <c r="AL45" s="29">
        <f t="shared" si="20"/>
        <v>0</v>
      </c>
      <c r="AM45" s="12"/>
      <c r="AN45" s="11"/>
      <c r="AO45" s="13"/>
      <c r="AP45" s="11"/>
      <c r="AQ45" s="11"/>
      <c r="AR45" s="11"/>
      <c r="AT45" s="11"/>
      <c r="AU45" s="11"/>
      <c r="AV45" s="11"/>
      <c r="AW45" s="11"/>
      <c r="AY45" s="11"/>
      <c r="AZ45" s="11"/>
      <c r="BA45" s="11"/>
    </row>
    <row r="46" spans="1:53" s="4" customFormat="1" ht="15" customHeight="1" thickBot="1" x14ac:dyDescent="0.3">
      <c r="A46" s="56"/>
      <c r="B46" s="61"/>
      <c r="C46" s="60"/>
      <c r="D46" s="60"/>
      <c r="E46" s="60"/>
      <c r="F46" s="60"/>
      <c r="G46" s="60"/>
      <c r="H46" s="60"/>
      <c r="I46" s="60"/>
      <c r="J46" s="60"/>
      <c r="K46" s="60"/>
      <c r="L46" s="69">
        <v>15</v>
      </c>
      <c r="M46" s="73" t="str">
        <f>B34</f>
        <v>ANTONIO CAMB/ALEJANDRO</v>
      </c>
      <c r="N46" s="73"/>
      <c r="O46" s="73" t="str">
        <f>B38</f>
        <v>J.L.REVENGA/CHARLY</v>
      </c>
      <c r="P46" s="66"/>
      <c r="Q46" s="50">
        <v>1</v>
      </c>
      <c r="R46" s="51">
        <v>6</v>
      </c>
      <c r="S46" s="67"/>
      <c r="T46" s="50">
        <v>1</v>
      </c>
      <c r="U46" s="51">
        <v>6</v>
      </c>
      <c r="V46" s="67"/>
      <c r="W46" s="54"/>
      <c r="X46" s="55"/>
      <c r="Y46" s="62"/>
      <c r="Z46" s="29">
        <f t="shared" si="15"/>
        <v>1</v>
      </c>
      <c r="AA46" s="29">
        <f t="shared" si="22"/>
        <v>0</v>
      </c>
      <c r="AB46" s="29">
        <f t="shared" si="23"/>
        <v>1</v>
      </c>
      <c r="AC46" s="29">
        <f t="shared" si="24"/>
        <v>1</v>
      </c>
      <c r="AD46" s="29">
        <f t="shared" si="25"/>
        <v>0</v>
      </c>
      <c r="AE46" s="29"/>
      <c r="AF46" s="29">
        <f t="shared" si="16"/>
        <v>0</v>
      </c>
      <c r="AG46" s="29">
        <f t="shared" si="26"/>
        <v>0</v>
      </c>
      <c r="AH46" s="29">
        <f t="shared" si="17"/>
        <v>0</v>
      </c>
      <c r="AI46" s="29">
        <f t="shared" si="18"/>
        <v>0</v>
      </c>
      <c r="AJ46" s="29">
        <f t="shared" si="19"/>
        <v>1</v>
      </c>
      <c r="AK46" s="30">
        <f t="shared" si="27"/>
        <v>1</v>
      </c>
      <c r="AL46" s="29">
        <f t="shared" si="20"/>
        <v>0</v>
      </c>
      <c r="AM46" s="12"/>
      <c r="AN46" s="11"/>
      <c r="AO46" s="13"/>
      <c r="AP46" s="11"/>
      <c r="AQ46" s="11"/>
      <c r="AR46" s="11"/>
      <c r="AT46" s="11"/>
      <c r="AU46" s="11"/>
      <c r="AV46" s="11"/>
      <c r="AW46" s="11"/>
      <c r="AY46" s="11"/>
      <c r="AZ46" s="11"/>
      <c r="BA46" s="11"/>
    </row>
    <row r="47" spans="1:53" s="4" customFormat="1" ht="15" customHeight="1" thickBot="1" x14ac:dyDescent="0.25">
      <c r="A47" s="56"/>
      <c r="B47" s="61"/>
      <c r="C47" s="60"/>
      <c r="D47" s="60"/>
      <c r="E47" s="60"/>
      <c r="F47" s="60"/>
      <c r="G47" s="60"/>
      <c r="H47" s="60"/>
      <c r="I47" s="60"/>
      <c r="J47" s="60"/>
      <c r="K47" s="60"/>
      <c r="L47" s="69">
        <v>16</v>
      </c>
      <c r="M47" s="73" t="str">
        <f>B35</f>
        <v>RICARDO SOTO/M.MORALES</v>
      </c>
      <c r="N47" s="77"/>
      <c r="O47" s="73" t="str">
        <f>B36</f>
        <v>FRAN/ISABEL</v>
      </c>
      <c r="P47" s="69"/>
      <c r="Q47" s="50">
        <v>3</v>
      </c>
      <c r="R47" s="51">
        <v>6</v>
      </c>
      <c r="S47" s="67"/>
      <c r="T47" s="50">
        <v>4</v>
      </c>
      <c r="U47" s="51">
        <v>6</v>
      </c>
      <c r="V47" s="67"/>
      <c r="W47" s="52"/>
      <c r="X47" s="53"/>
      <c r="Y47" s="62"/>
      <c r="Z47" s="29">
        <f t="shared" si="15"/>
        <v>1</v>
      </c>
      <c r="AA47" s="29">
        <f t="shared" si="22"/>
        <v>0</v>
      </c>
      <c r="AB47" s="29">
        <f t="shared" si="23"/>
        <v>1</v>
      </c>
      <c r="AC47" s="29">
        <f t="shared" si="24"/>
        <v>1</v>
      </c>
      <c r="AD47" s="29">
        <f t="shared" si="25"/>
        <v>0</v>
      </c>
      <c r="AE47" s="31"/>
      <c r="AF47" s="29">
        <f t="shared" si="16"/>
        <v>0</v>
      </c>
      <c r="AG47" s="29">
        <f t="shared" si="26"/>
        <v>0</v>
      </c>
      <c r="AH47" s="29">
        <f t="shared" si="17"/>
        <v>0</v>
      </c>
      <c r="AI47" s="29">
        <f t="shared" si="18"/>
        <v>0</v>
      </c>
      <c r="AJ47" s="29">
        <f t="shared" si="19"/>
        <v>1</v>
      </c>
      <c r="AK47" s="30">
        <f t="shared" si="27"/>
        <v>1</v>
      </c>
      <c r="AL47" s="29">
        <f t="shared" si="20"/>
        <v>0</v>
      </c>
      <c r="AM47" s="12"/>
      <c r="AN47" s="11"/>
      <c r="AO47" s="16"/>
      <c r="AP47" s="11"/>
      <c r="AQ47" s="11"/>
      <c r="AR47" s="11"/>
      <c r="AT47" s="11"/>
      <c r="AU47" s="11"/>
      <c r="AV47" s="11"/>
      <c r="AW47" s="11"/>
      <c r="AY47" s="11"/>
      <c r="AZ47" s="11"/>
      <c r="BA47" s="11"/>
    </row>
    <row r="48" spans="1:53" s="4" customFormat="1" ht="15" customHeight="1" thickBot="1" x14ac:dyDescent="0.25">
      <c r="A48" s="56"/>
      <c r="B48" s="68"/>
      <c r="C48" s="60"/>
      <c r="D48" s="60"/>
      <c r="E48" s="60"/>
      <c r="F48" s="60"/>
      <c r="G48" s="60"/>
      <c r="H48" s="60"/>
      <c r="I48" s="60"/>
      <c r="J48" s="60"/>
      <c r="K48" s="60"/>
      <c r="L48" s="69">
        <v>17</v>
      </c>
      <c r="M48" s="73" t="str">
        <f>B35</f>
        <v>RICARDO SOTO/M.MORALES</v>
      </c>
      <c r="N48" s="77"/>
      <c r="O48" s="73" t="str">
        <f>B37</f>
        <v>VICTORIANO/JOSE ANDRÉS</v>
      </c>
      <c r="P48" s="69"/>
      <c r="Q48" s="50">
        <v>3</v>
      </c>
      <c r="R48" s="51">
        <v>6</v>
      </c>
      <c r="S48" s="67"/>
      <c r="T48" s="50">
        <v>4</v>
      </c>
      <c r="U48" s="51">
        <v>6</v>
      </c>
      <c r="V48" s="67"/>
      <c r="W48" s="52"/>
      <c r="X48" s="53"/>
      <c r="Y48" s="62"/>
      <c r="Z48" s="29">
        <f t="shared" si="15"/>
        <v>1</v>
      </c>
      <c r="AA48" s="29">
        <f t="shared" si="22"/>
        <v>0</v>
      </c>
      <c r="AB48" s="29">
        <f t="shared" si="23"/>
        <v>1</v>
      </c>
      <c r="AC48" s="29">
        <f t="shared" si="24"/>
        <v>1</v>
      </c>
      <c r="AD48" s="29">
        <f t="shared" si="25"/>
        <v>0</v>
      </c>
      <c r="AE48" s="31"/>
      <c r="AF48" s="29">
        <f t="shared" si="16"/>
        <v>0</v>
      </c>
      <c r="AG48" s="29">
        <f t="shared" si="26"/>
        <v>0</v>
      </c>
      <c r="AH48" s="29">
        <f t="shared" si="17"/>
        <v>0</v>
      </c>
      <c r="AI48" s="29">
        <f t="shared" si="18"/>
        <v>0</v>
      </c>
      <c r="AJ48" s="29">
        <f t="shared" si="19"/>
        <v>1</v>
      </c>
      <c r="AK48" s="30">
        <f t="shared" si="27"/>
        <v>1</v>
      </c>
      <c r="AL48" s="29">
        <f t="shared" si="20"/>
        <v>0</v>
      </c>
      <c r="AM48" s="12"/>
      <c r="AN48" s="11"/>
      <c r="AO48" s="16"/>
      <c r="AP48" s="11"/>
      <c r="AQ48" s="11"/>
      <c r="AR48" s="11"/>
      <c r="AT48" s="11"/>
      <c r="AU48" s="11"/>
      <c r="AV48" s="11"/>
      <c r="AW48" s="11"/>
      <c r="AY48" s="11"/>
      <c r="AZ48" s="11"/>
      <c r="BA48" s="11"/>
    </row>
    <row r="49" spans="1:53" s="4" customFormat="1" ht="15" customHeight="1" thickBot="1" x14ac:dyDescent="0.25">
      <c r="A49" s="56"/>
      <c r="B49" s="68" t="s">
        <v>23</v>
      </c>
      <c r="C49" s="60"/>
      <c r="D49" s="60"/>
      <c r="E49" s="60"/>
      <c r="F49" s="60"/>
      <c r="G49" s="60"/>
      <c r="H49" s="60"/>
      <c r="I49" s="60"/>
      <c r="J49" s="60"/>
      <c r="K49" s="60"/>
      <c r="L49" s="69">
        <v>18</v>
      </c>
      <c r="M49" s="73" t="str">
        <f>B35</f>
        <v>RICARDO SOTO/M.MORALES</v>
      </c>
      <c r="N49" s="73"/>
      <c r="O49" s="73" t="str">
        <f>B38</f>
        <v>J.L.REVENGA/CHARLY</v>
      </c>
      <c r="P49" s="69"/>
      <c r="Q49" s="50">
        <v>0</v>
      </c>
      <c r="R49" s="51">
        <v>6</v>
      </c>
      <c r="S49" s="67"/>
      <c r="T49" s="50">
        <v>0</v>
      </c>
      <c r="U49" s="51">
        <v>6</v>
      </c>
      <c r="V49" s="67"/>
      <c r="W49" s="54"/>
      <c r="X49" s="55"/>
      <c r="Y49" s="42"/>
      <c r="Z49" s="29">
        <f t="shared" si="15"/>
        <v>1</v>
      </c>
      <c r="AA49" s="29">
        <f t="shared" si="22"/>
        <v>0</v>
      </c>
      <c r="AB49" s="29">
        <f t="shared" si="23"/>
        <v>1</v>
      </c>
      <c r="AC49" s="29">
        <f t="shared" si="24"/>
        <v>1</v>
      </c>
      <c r="AD49" s="29">
        <f t="shared" si="25"/>
        <v>0</v>
      </c>
      <c r="AE49" s="31"/>
      <c r="AF49" s="29">
        <f t="shared" si="16"/>
        <v>0</v>
      </c>
      <c r="AG49" s="29">
        <f t="shared" si="26"/>
        <v>0</v>
      </c>
      <c r="AH49" s="29">
        <f t="shared" si="17"/>
        <v>0</v>
      </c>
      <c r="AI49" s="29">
        <f t="shared" si="18"/>
        <v>0</v>
      </c>
      <c r="AJ49" s="29">
        <f t="shared" si="19"/>
        <v>1</v>
      </c>
      <c r="AK49" s="30">
        <f t="shared" si="27"/>
        <v>1</v>
      </c>
      <c r="AL49" s="29">
        <f t="shared" si="20"/>
        <v>0</v>
      </c>
      <c r="AM49" s="12"/>
      <c r="AN49" s="11"/>
      <c r="AO49" s="16"/>
      <c r="AP49" s="11"/>
      <c r="AQ49" s="11"/>
      <c r="AR49" s="11"/>
      <c r="AT49" s="11"/>
      <c r="AU49" s="11"/>
      <c r="AV49" s="11"/>
      <c r="AW49" s="11"/>
      <c r="AY49" s="11"/>
      <c r="AZ49" s="11"/>
      <c r="BA49" s="11"/>
    </row>
    <row r="50" spans="1:53" s="4" customFormat="1" ht="15" customHeight="1" thickBot="1" x14ac:dyDescent="0.25">
      <c r="A50" s="56"/>
      <c r="B50" s="68" t="s">
        <v>21</v>
      </c>
      <c r="C50" s="60"/>
      <c r="D50" s="60"/>
      <c r="E50" s="60"/>
      <c r="F50" s="60"/>
      <c r="G50" s="60"/>
      <c r="H50" s="69"/>
      <c r="I50" s="69"/>
      <c r="J50" s="69"/>
      <c r="K50" s="69"/>
      <c r="L50" s="69">
        <v>19</v>
      </c>
      <c r="M50" s="73" t="str">
        <f>B36</f>
        <v>FRAN/ISABEL</v>
      </c>
      <c r="N50" s="77"/>
      <c r="O50" s="73" t="str">
        <f>B37</f>
        <v>VICTORIANO/JOSE ANDRÉS</v>
      </c>
      <c r="P50" s="69"/>
      <c r="Q50" s="50">
        <v>6</v>
      </c>
      <c r="R50" s="51">
        <v>1</v>
      </c>
      <c r="S50" s="67"/>
      <c r="T50" s="50">
        <v>5</v>
      </c>
      <c r="U50" s="51">
        <v>7</v>
      </c>
      <c r="V50" s="67"/>
      <c r="W50" s="52">
        <v>6</v>
      </c>
      <c r="X50" s="53">
        <v>4</v>
      </c>
      <c r="Y50" s="42"/>
      <c r="Z50" s="29">
        <f t="shared" si="15"/>
        <v>1</v>
      </c>
      <c r="AA50" s="29">
        <f t="shared" si="22"/>
        <v>1</v>
      </c>
      <c r="AB50" s="29">
        <f t="shared" si="23"/>
        <v>0</v>
      </c>
      <c r="AC50" s="29">
        <f t="shared" si="24"/>
        <v>0</v>
      </c>
      <c r="AD50" s="29">
        <f t="shared" si="25"/>
        <v>1</v>
      </c>
      <c r="AE50" s="31"/>
      <c r="AF50" s="29">
        <f t="shared" si="16"/>
        <v>1</v>
      </c>
      <c r="AG50" s="29">
        <f t="shared" si="26"/>
        <v>0</v>
      </c>
      <c r="AH50" s="29">
        <f t="shared" si="17"/>
        <v>1</v>
      </c>
      <c r="AI50" s="29">
        <f t="shared" si="18"/>
        <v>1</v>
      </c>
      <c r="AJ50" s="29">
        <f t="shared" si="19"/>
        <v>0</v>
      </c>
      <c r="AK50" s="30">
        <f t="shared" si="27"/>
        <v>1</v>
      </c>
      <c r="AL50" s="29">
        <f t="shared" si="20"/>
        <v>0</v>
      </c>
      <c r="AM50" s="25"/>
      <c r="AN50" s="24"/>
      <c r="AO50" s="13"/>
      <c r="AP50" s="24"/>
      <c r="AQ50" s="24"/>
      <c r="AR50" s="24"/>
      <c r="AT50" s="11"/>
      <c r="AU50" s="11"/>
      <c r="AV50" s="11"/>
      <c r="AW50" s="11"/>
      <c r="AY50" s="11"/>
      <c r="AZ50" s="11"/>
      <c r="BA50" s="11"/>
    </row>
    <row r="51" spans="1:53" ht="15" customHeight="1" thickBot="1" x14ac:dyDescent="0.3">
      <c r="A51" s="56"/>
      <c r="B51" s="68" t="s">
        <v>24</v>
      </c>
      <c r="C51" s="60"/>
      <c r="D51" s="60"/>
      <c r="E51" s="60"/>
      <c r="F51" s="60"/>
      <c r="G51" s="60"/>
      <c r="H51" s="69"/>
      <c r="I51" s="69"/>
      <c r="J51" s="69"/>
      <c r="K51" s="69"/>
      <c r="L51" s="69">
        <v>20</v>
      </c>
      <c r="M51" s="73" t="str">
        <f>B36</f>
        <v>FRAN/ISABEL</v>
      </c>
      <c r="N51" s="73"/>
      <c r="O51" s="73" t="str">
        <f>B38</f>
        <v>J.L.REVENGA/CHARLY</v>
      </c>
      <c r="P51" s="66"/>
      <c r="Q51" s="50"/>
      <c r="R51" s="51"/>
      <c r="S51" s="67"/>
      <c r="T51" s="50"/>
      <c r="U51" s="51"/>
      <c r="V51" s="67"/>
      <c r="W51" s="50"/>
      <c r="X51" s="51"/>
      <c r="Y51" s="42"/>
      <c r="Z51" s="29">
        <f t="shared" si="15"/>
        <v>0</v>
      </c>
      <c r="AA51" s="29">
        <f t="shared" si="22"/>
        <v>0</v>
      </c>
      <c r="AB51" s="29">
        <f t="shared" si="23"/>
        <v>0</v>
      </c>
      <c r="AC51" s="29">
        <f t="shared" si="24"/>
        <v>0</v>
      </c>
      <c r="AD51" s="29">
        <f t="shared" si="25"/>
        <v>0</v>
      </c>
      <c r="AE51" s="31"/>
      <c r="AF51" s="29">
        <f t="shared" si="16"/>
        <v>0</v>
      </c>
      <c r="AG51" s="29">
        <f t="shared" si="26"/>
        <v>0</v>
      </c>
      <c r="AH51" s="29">
        <f t="shared" si="17"/>
        <v>0</v>
      </c>
      <c r="AI51" s="29">
        <f t="shared" si="18"/>
        <v>0</v>
      </c>
      <c r="AJ51" s="29">
        <f t="shared" si="19"/>
        <v>0</v>
      </c>
      <c r="AK51" s="30">
        <f t="shared" si="27"/>
        <v>0</v>
      </c>
      <c r="AL51" s="29">
        <f t="shared" si="20"/>
        <v>0</v>
      </c>
      <c r="AM51" s="12"/>
      <c r="AN51" s="15"/>
      <c r="AO51" s="20"/>
      <c r="AP51" s="11"/>
      <c r="AQ51" s="11"/>
      <c r="AR51" s="15"/>
      <c r="AT51" s="11"/>
      <c r="AU51" s="11"/>
      <c r="AV51" s="11"/>
      <c r="AW51" s="11"/>
      <c r="AY51" s="11"/>
      <c r="AZ51" s="11"/>
      <c r="BA51" s="11"/>
    </row>
    <row r="52" spans="1:53" ht="15" customHeight="1" thickBot="1" x14ac:dyDescent="0.3">
      <c r="A52" s="56"/>
      <c r="B52" s="68" t="s">
        <v>22</v>
      </c>
      <c r="C52" s="60"/>
      <c r="D52" s="60"/>
      <c r="E52" s="60"/>
      <c r="F52" s="60"/>
      <c r="G52" s="60"/>
      <c r="H52" s="69"/>
      <c r="I52" s="69"/>
      <c r="J52" s="69"/>
      <c r="K52" s="69"/>
      <c r="L52" s="69">
        <v>21</v>
      </c>
      <c r="M52" s="73" t="str">
        <f>B37</f>
        <v>VICTORIANO/JOSE ANDRÉS</v>
      </c>
      <c r="N52" s="73"/>
      <c r="O52" s="73" t="str">
        <f>B38</f>
        <v>J.L.REVENGA/CHARLY</v>
      </c>
      <c r="P52" s="66"/>
      <c r="Q52" s="50">
        <v>1</v>
      </c>
      <c r="R52" s="51">
        <v>6</v>
      </c>
      <c r="S52" s="67"/>
      <c r="T52" s="50">
        <v>1</v>
      </c>
      <c r="U52" s="51">
        <v>6</v>
      </c>
      <c r="V52" s="67"/>
      <c r="W52" s="52"/>
      <c r="X52" s="53"/>
      <c r="Y52" s="42"/>
      <c r="Z52" s="29">
        <f t="shared" si="15"/>
        <v>1</v>
      </c>
      <c r="AA52" s="29">
        <f t="shared" si="22"/>
        <v>0</v>
      </c>
      <c r="AB52" s="29">
        <f t="shared" si="23"/>
        <v>1</v>
      </c>
      <c r="AC52" s="29">
        <f t="shared" si="24"/>
        <v>1</v>
      </c>
      <c r="AD52" s="29">
        <f t="shared" si="25"/>
        <v>0</v>
      </c>
      <c r="AE52" s="31"/>
      <c r="AF52" s="29">
        <f t="shared" si="16"/>
        <v>0</v>
      </c>
      <c r="AG52" s="29">
        <f t="shared" si="26"/>
        <v>0</v>
      </c>
      <c r="AH52" s="29">
        <f t="shared" si="17"/>
        <v>0</v>
      </c>
      <c r="AI52" s="29">
        <f t="shared" si="18"/>
        <v>0</v>
      </c>
      <c r="AJ52" s="29">
        <f t="shared" si="19"/>
        <v>1</v>
      </c>
      <c r="AK52" s="30">
        <f t="shared" si="27"/>
        <v>1</v>
      </c>
      <c r="AL52" s="29">
        <f t="shared" si="20"/>
        <v>0</v>
      </c>
      <c r="AM52" s="15"/>
      <c r="AN52" s="15"/>
      <c r="AO52" s="21"/>
      <c r="AP52" s="14"/>
      <c r="AQ52" s="15"/>
      <c r="AR52" s="15"/>
    </row>
    <row r="53" spans="1:53" ht="15" customHeight="1" x14ac:dyDescent="0.2">
      <c r="A53" s="57"/>
      <c r="B53" s="69"/>
      <c r="C53" s="42"/>
      <c r="D53" s="42"/>
      <c r="E53" s="42"/>
      <c r="F53" s="42"/>
      <c r="G53" s="42"/>
      <c r="H53" s="42"/>
      <c r="I53" s="42"/>
      <c r="J53" s="42"/>
      <c r="K53" s="42"/>
      <c r="L53" s="69"/>
      <c r="M53" s="42"/>
      <c r="N53" s="42"/>
      <c r="O53" s="42"/>
      <c r="P53" s="42"/>
      <c r="Q53" s="83"/>
      <c r="R53" s="84"/>
      <c r="S53" s="84"/>
      <c r="T53" s="84"/>
      <c r="U53" s="84"/>
      <c r="V53" s="85"/>
      <c r="W53" s="85"/>
      <c r="X53" s="86"/>
      <c r="Y53" s="42"/>
      <c r="AM53" s="23"/>
      <c r="AN53" s="23"/>
      <c r="AO53" s="20"/>
      <c r="AP53" s="22"/>
      <c r="AQ53" s="23"/>
      <c r="AR53" s="23"/>
    </row>
    <row r="54" spans="1:53" ht="15" customHeight="1" x14ac:dyDescent="0.2">
      <c r="A54" s="5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58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AM54" s="9"/>
      <c r="AN54" s="3"/>
      <c r="AO54" s="3"/>
      <c r="AP54" s="3"/>
      <c r="AQ54" s="9"/>
      <c r="AR54" s="3"/>
    </row>
    <row r="55" spans="1:53" ht="15" customHeight="1" x14ac:dyDescent="0.2">
      <c r="R55" s="2"/>
      <c r="S55" s="1"/>
      <c r="U55" s="2"/>
      <c r="V55" s="1"/>
      <c r="Y55" s="3"/>
      <c r="AD55" s="1"/>
      <c r="AJ55" s="26"/>
      <c r="AK55" s="1"/>
    </row>
    <row r="56" spans="1:53" s="4" customFormat="1" ht="8.25" customHeight="1" x14ac:dyDescent="0.2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8"/>
      <c r="AO56" s="39"/>
      <c r="AP56" s="38"/>
      <c r="AQ56" s="38"/>
      <c r="AR56" s="38"/>
      <c r="AS56" s="40"/>
      <c r="AT56" s="38"/>
      <c r="AU56" s="38"/>
      <c r="AV56" s="38"/>
      <c r="AW56" s="38"/>
      <c r="AX56" s="40"/>
      <c r="AY56" s="38"/>
      <c r="AZ56" s="38"/>
      <c r="BA56" s="38"/>
    </row>
    <row r="57" spans="1:53" ht="15" customHeight="1" x14ac:dyDescent="0.2">
      <c r="A57" s="41" t="s">
        <v>18</v>
      </c>
      <c r="B57" s="42"/>
      <c r="C57" s="42"/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1:53" s="8" customFormat="1" ht="15" customHeight="1" x14ac:dyDescent="0.2">
      <c r="A58" s="45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8"/>
      <c r="M58" s="41" t="s">
        <v>26</v>
      </c>
      <c r="N58" s="48"/>
      <c r="O58" s="48"/>
      <c r="P58" s="48"/>
      <c r="Q58" s="49"/>
      <c r="R58" s="49"/>
      <c r="S58" s="49"/>
      <c r="T58" s="49"/>
      <c r="U58" s="49"/>
      <c r="V58" s="49"/>
      <c r="W58" s="49"/>
      <c r="X58" s="49"/>
      <c r="Y58" s="48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8"/>
      <c r="AO58" s="39"/>
      <c r="AP58" s="38"/>
      <c r="AQ58" s="38"/>
      <c r="AR58" s="38"/>
      <c r="AS58" s="40"/>
      <c r="AT58" s="38"/>
      <c r="AU58" s="38"/>
      <c r="AV58" s="38"/>
      <c r="AW58" s="38"/>
      <c r="AX58" s="40"/>
      <c r="AY58" s="38"/>
      <c r="AZ58" s="38"/>
      <c r="BA58" s="38"/>
    </row>
    <row r="59" spans="1:53" s="4" customFormat="1" ht="26.25" customHeight="1" thickBot="1" x14ac:dyDescent="0.25">
      <c r="A59" s="56"/>
      <c r="B59" s="65" t="s">
        <v>10</v>
      </c>
      <c r="C59" s="6" t="s">
        <v>1</v>
      </c>
      <c r="D59" s="7" t="s">
        <v>3</v>
      </c>
      <c r="E59" s="7" t="s">
        <v>4</v>
      </c>
      <c r="F59" s="7" t="s">
        <v>5</v>
      </c>
      <c r="G59" s="7" t="s">
        <v>8</v>
      </c>
      <c r="H59" s="7" t="s">
        <v>9</v>
      </c>
      <c r="I59" s="7" t="s">
        <v>6</v>
      </c>
      <c r="J59" s="7" t="s">
        <v>7</v>
      </c>
      <c r="K59" s="60"/>
      <c r="L59" s="58"/>
      <c r="M59" s="78" t="s">
        <v>0</v>
      </c>
      <c r="N59" s="79"/>
      <c r="O59" s="78" t="s">
        <v>2</v>
      </c>
      <c r="P59" s="62"/>
      <c r="Q59" s="64" t="s">
        <v>11</v>
      </c>
      <c r="R59" s="62"/>
      <c r="S59" s="62"/>
      <c r="T59" s="64" t="s">
        <v>12</v>
      </c>
      <c r="U59" s="62"/>
      <c r="V59" s="62"/>
      <c r="W59" s="64" t="s">
        <v>13</v>
      </c>
      <c r="X59" s="62"/>
      <c r="Y59" s="62"/>
      <c r="Z59" s="5"/>
      <c r="AA59" s="5"/>
      <c r="AB59" s="5"/>
      <c r="AC59" s="5"/>
      <c r="AD59" s="5"/>
      <c r="AK59" s="5"/>
    </row>
    <row r="60" spans="1:53" s="4" customFormat="1" ht="15" customHeight="1" thickBot="1" x14ac:dyDescent="0.3">
      <c r="A60" s="56">
        <v>1</v>
      </c>
      <c r="B60" s="82" t="s">
        <v>51</v>
      </c>
      <c r="C60" s="27">
        <f>E60*2+F60*1</f>
        <v>8</v>
      </c>
      <c r="D60" s="28">
        <f>SUM(Z60:Z65)</f>
        <v>4</v>
      </c>
      <c r="E60" s="28">
        <f>SUM(AA60:AA65)</f>
        <v>4</v>
      </c>
      <c r="F60" s="28">
        <f>SUM(AB60:AB65)</f>
        <v>0</v>
      </c>
      <c r="G60" s="28">
        <f>SUM(AF60:AF65)+SUM(AG60:AG65)+SUM(AH60:AH65)</f>
        <v>8</v>
      </c>
      <c r="H60" s="28">
        <f>SUM(AJ60:AJ65)+SUM(AK60:AK65)+SUM(AL60:AL65)</f>
        <v>0</v>
      </c>
      <c r="I60" s="28">
        <f>SUM(Q60:Q65)+SUM(T60:T65)+SUM(W60:W65)</f>
        <v>48</v>
      </c>
      <c r="J60" s="28">
        <f>SUM(R60:R65)+SUM(U60:U65)+SUM(X60:X65)</f>
        <v>13</v>
      </c>
      <c r="K60" s="60"/>
      <c r="L60" s="69">
        <v>1</v>
      </c>
      <c r="M60" s="73" t="str">
        <f>B60</f>
        <v>CAYETANO/JOSÉ VILLÉN</v>
      </c>
      <c r="N60" s="74"/>
      <c r="O60" s="73" t="str">
        <f t="shared" ref="O60:O65" si="28">B61</f>
        <v>LUIS PEREZ/ANTONIO FDEZ</v>
      </c>
      <c r="P60" s="66"/>
      <c r="Q60" s="50">
        <v>6</v>
      </c>
      <c r="R60" s="51">
        <v>2</v>
      </c>
      <c r="S60" s="67"/>
      <c r="T60" s="50">
        <v>6</v>
      </c>
      <c r="U60" s="51">
        <v>2</v>
      </c>
      <c r="V60" s="67"/>
      <c r="W60" s="50"/>
      <c r="X60" s="51"/>
      <c r="Y60" s="62"/>
      <c r="Z60" s="29">
        <f t="shared" ref="Z60:Z80" si="29">IF(Q60+R60=0,,1)</f>
        <v>1</v>
      </c>
      <c r="AA60" s="29">
        <f>IF(OR((AND(Q60&gt;R60,T60&gt;U60)),(AND(Q60&gt;R60,W60&gt;X60)),(AND(T60&gt;U60,W60&gt;X60))),1,0)*Z60</f>
        <v>1</v>
      </c>
      <c r="AB60" s="29">
        <f>IF(OR((AND(Q60&gt;R60,T60&gt;U60)),(AND(Q60&gt;R60,W60&gt;X60)),(AND(T60&gt;U60,W60&gt;X60))),0,1)*Z60</f>
        <v>0</v>
      </c>
      <c r="AC60" s="29">
        <f>IF(OR((AND(Q60&gt;R60,T60&gt;U60)),(AND(Q60&gt;R60,W60&gt;X60)),(AND(T60&gt;U60,W60&gt;X60))),0,1)*Z60</f>
        <v>0</v>
      </c>
      <c r="AD60" s="29">
        <f>IF(OR((AND(Q60&gt;R60,T60&gt;U60)),(AND(Q60&gt;R60,W60&gt;X60)),(AND(T60&gt;U60,W60&gt;X60))),1,0)*Z60</f>
        <v>1</v>
      </c>
      <c r="AE60" s="29"/>
      <c r="AF60" s="29">
        <f t="shared" ref="AF60:AF80" si="30">IF(Q60&gt;R60,1,0)*Z60</f>
        <v>1</v>
      </c>
      <c r="AG60" s="29">
        <f>IF(T60&gt;U60,1,0)*Z60</f>
        <v>1</v>
      </c>
      <c r="AH60" s="29">
        <f t="shared" ref="AH60:AH80" si="31">IF(W60&gt;X60,1,0)*AI60</f>
        <v>0</v>
      </c>
      <c r="AI60" s="29">
        <f t="shared" ref="AI60:AI80" si="32">IF(W60=X60,0,1)</f>
        <v>0</v>
      </c>
      <c r="AJ60" s="29">
        <f t="shared" ref="AJ60:AJ80" si="33">IF(Q60&gt;R60,0,1)*Z60</f>
        <v>0</v>
      </c>
      <c r="AK60" s="30">
        <f>IF(T60&gt;U60,0,1)*Z60</f>
        <v>0</v>
      </c>
      <c r="AL60" s="29">
        <f t="shared" ref="AL60:AL80" si="34">IF(W60&gt;X60,0,1)*AI60</f>
        <v>0</v>
      </c>
      <c r="AM60" s="12"/>
      <c r="AN60" s="11"/>
      <c r="AO60" s="13"/>
      <c r="AP60" s="11"/>
      <c r="AQ60" s="11"/>
      <c r="AR60" s="11"/>
      <c r="AT60" s="11"/>
      <c r="AU60" s="11"/>
      <c r="AV60" s="11"/>
      <c r="AW60" s="11"/>
      <c r="AY60" s="11"/>
      <c r="AZ60" s="11"/>
      <c r="BA60" s="11"/>
    </row>
    <row r="61" spans="1:53" s="4" customFormat="1" ht="15" customHeight="1" thickBot="1" x14ac:dyDescent="0.3">
      <c r="A61" s="56">
        <v>2</v>
      </c>
      <c r="B61" s="81" t="s">
        <v>52</v>
      </c>
      <c r="C61" s="27">
        <f t="shared" ref="C61:C66" si="35">E61*2+F61*1</f>
        <v>5</v>
      </c>
      <c r="D61" s="28">
        <f>Z60+SUM(Z66:Z70)</f>
        <v>3</v>
      </c>
      <c r="E61" s="28">
        <f>AC60+SUM(AA66:AA70)</f>
        <v>2</v>
      </c>
      <c r="F61" s="28">
        <f>AD60+SUM(AB66:AB70)</f>
        <v>1</v>
      </c>
      <c r="G61" s="28">
        <f>SUM(AF66:AF70)+SUM(AG66:AG70)+SUM(AH66:AH70)+AJ60+AK60+AL60</f>
        <v>4</v>
      </c>
      <c r="H61" s="28">
        <f>SUM(AJ66:AJ70)+SUM(AK66:AK70)+SUM(AL66:AL70)+AF60+AG60+AH60</f>
        <v>2</v>
      </c>
      <c r="I61" s="28">
        <f>R60+U60+X60+SUM(Q66:Q70)+SUM(T66:T70)+SUM(W66:W70)</f>
        <v>29</v>
      </c>
      <c r="J61" s="28">
        <f>Q60+T60+W60+SUM(R66:R70)+SUM(U66:U70)+SUM(X66:X70)</f>
        <v>28</v>
      </c>
      <c r="K61" s="60"/>
      <c r="L61" s="69">
        <v>2</v>
      </c>
      <c r="M61" s="73" t="str">
        <f>B60</f>
        <v>CAYETANO/JOSÉ VILLÉN</v>
      </c>
      <c r="N61" s="75"/>
      <c r="O61" s="73" t="str">
        <f t="shared" si="28"/>
        <v>LUIS MENENDEZ/JOSE LUIS FDEZ</v>
      </c>
      <c r="P61" s="66"/>
      <c r="Q61" s="50">
        <v>6</v>
      </c>
      <c r="R61" s="51">
        <v>2</v>
      </c>
      <c r="S61" s="67"/>
      <c r="T61" s="50">
        <v>6</v>
      </c>
      <c r="U61" s="51">
        <v>0</v>
      </c>
      <c r="V61" s="67"/>
      <c r="W61" s="52"/>
      <c r="X61" s="53"/>
      <c r="Y61" s="62"/>
      <c r="Z61" s="29">
        <f t="shared" si="29"/>
        <v>1</v>
      </c>
      <c r="AA61" s="29">
        <f t="shared" ref="AA61:AA80" si="36">IF(OR((AND(Q61&gt;R61,T61&gt;U61)),(AND(Q61&gt;R61,W61&gt;X61)),(AND(T61&gt;U61,W61&gt;X61))),1,0)*Z61</f>
        <v>1</v>
      </c>
      <c r="AB61" s="29">
        <f t="shared" ref="AB61:AB80" si="37">IF(OR((AND(Q61&gt;R61,T61&gt;U61)),(AND(Q61&gt;R61,W61&gt;X61)),(AND(T61&gt;U61,W61&gt;X61))),0,1)*Z61</f>
        <v>0</v>
      </c>
      <c r="AC61" s="29">
        <f t="shared" ref="AC61:AC80" si="38">IF(OR((AND(Q61&gt;R61,T61&gt;U61)),(AND(Q61&gt;R61,W61&gt;X61)),(AND(T61&gt;U61,W61&gt;X61))),0,1)*Z61</f>
        <v>0</v>
      </c>
      <c r="AD61" s="29">
        <f t="shared" ref="AD61:AD80" si="39">IF(OR((AND(Q61&gt;R61,T61&gt;U61)),(AND(Q61&gt;R61,W61&gt;X61)),(AND(T61&gt;U61,W61&gt;X61))),1,0)*Z61</f>
        <v>1</v>
      </c>
      <c r="AE61" s="29"/>
      <c r="AF61" s="29">
        <f t="shared" si="30"/>
        <v>1</v>
      </c>
      <c r="AG61" s="29">
        <f t="shared" ref="AG61:AG80" si="40">IF(T61&gt;U61,1,0)*Z61</f>
        <v>1</v>
      </c>
      <c r="AH61" s="29">
        <f t="shared" si="31"/>
        <v>0</v>
      </c>
      <c r="AI61" s="29">
        <f t="shared" si="32"/>
        <v>0</v>
      </c>
      <c r="AJ61" s="29">
        <f t="shared" si="33"/>
        <v>0</v>
      </c>
      <c r="AK61" s="30">
        <f t="shared" ref="AK61:AK80" si="41">IF(T61&gt;U61,0,1)*Z61</f>
        <v>0</v>
      </c>
      <c r="AL61" s="29">
        <f t="shared" si="34"/>
        <v>0</v>
      </c>
      <c r="AM61" s="12"/>
      <c r="AN61" s="11"/>
      <c r="AO61" s="16"/>
      <c r="AP61" s="11"/>
      <c r="AQ61" s="11"/>
      <c r="AR61" s="11"/>
      <c r="AT61" s="11"/>
      <c r="AU61" s="11"/>
      <c r="AV61" s="11"/>
      <c r="AW61" s="11"/>
      <c r="AY61" s="11"/>
      <c r="AZ61" s="11"/>
      <c r="BA61" s="11"/>
    </row>
    <row r="62" spans="1:53" s="4" customFormat="1" ht="15" customHeight="1" thickBot="1" x14ac:dyDescent="0.3">
      <c r="A62" s="56">
        <v>3</v>
      </c>
      <c r="B62" s="81" t="s">
        <v>49</v>
      </c>
      <c r="C62" s="27">
        <f t="shared" si="35"/>
        <v>6</v>
      </c>
      <c r="D62" s="28">
        <f>Z61+Z66+SUM(Z71:Z74)</f>
        <v>4</v>
      </c>
      <c r="E62" s="28">
        <f>AC61+AC66+SUM(AA71:AA74)</f>
        <v>2</v>
      </c>
      <c r="F62" s="28">
        <f>AD61+AD66+SUM(AB71:AB74)</f>
        <v>2</v>
      </c>
      <c r="G62" s="28">
        <f>SUM(AF71:AF74)+SUM(AG71:AG74)+SUM(AH71:AH74)+AJ61+AK61+AL61+AJ66+AK66+AL66</f>
        <v>4</v>
      </c>
      <c r="H62" s="28">
        <f>SUM(AJ71:AJ74)+SUM(AK71:AK74)+SUM(AL71:AL74)+AF61+AG61+AH61+AF66+AG66+AH66</f>
        <v>4</v>
      </c>
      <c r="I62" s="28">
        <f>R61+R66+U61+U66+X61+X66+SUM(Q71:Q74)+SUM(T71:T74)+SUM(W71:W74)</f>
        <v>31</v>
      </c>
      <c r="J62" s="28">
        <f>Q61+Q66+T61+T66+W61+W66+SUM(R71:R74)+SUM(U71:U74)+SUM(X71:X74)</f>
        <v>39</v>
      </c>
      <c r="K62" s="60"/>
      <c r="L62" s="69">
        <v>3</v>
      </c>
      <c r="M62" s="73" t="str">
        <f>B60</f>
        <v>CAYETANO/JOSÉ VILLÉN</v>
      </c>
      <c r="N62" s="75"/>
      <c r="O62" s="73" t="str">
        <f t="shared" si="28"/>
        <v>BELEN/ROCIO</v>
      </c>
      <c r="P62" s="66"/>
      <c r="Q62" s="50">
        <v>6</v>
      </c>
      <c r="R62" s="51">
        <v>2</v>
      </c>
      <c r="S62" s="67"/>
      <c r="T62" s="50">
        <v>6</v>
      </c>
      <c r="U62" s="51">
        <v>3</v>
      </c>
      <c r="V62" s="67"/>
      <c r="W62" s="52"/>
      <c r="X62" s="53"/>
      <c r="Y62" s="62"/>
      <c r="Z62" s="29">
        <f t="shared" si="29"/>
        <v>1</v>
      </c>
      <c r="AA62" s="29">
        <f t="shared" si="36"/>
        <v>1</v>
      </c>
      <c r="AB62" s="29">
        <f t="shared" si="37"/>
        <v>0</v>
      </c>
      <c r="AC62" s="29">
        <f t="shared" si="38"/>
        <v>0</v>
      </c>
      <c r="AD62" s="29">
        <f t="shared" si="39"/>
        <v>1</v>
      </c>
      <c r="AE62" s="29"/>
      <c r="AF62" s="29">
        <f t="shared" si="30"/>
        <v>1</v>
      </c>
      <c r="AG62" s="29">
        <f t="shared" si="40"/>
        <v>1</v>
      </c>
      <c r="AH62" s="29">
        <f t="shared" si="31"/>
        <v>0</v>
      </c>
      <c r="AI62" s="29">
        <f t="shared" si="32"/>
        <v>0</v>
      </c>
      <c r="AJ62" s="29">
        <f t="shared" si="33"/>
        <v>0</v>
      </c>
      <c r="AK62" s="30">
        <f t="shared" si="41"/>
        <v>0</v>
      </c>
      <c r="AL62" s="29">
        <f t="shared" si="34"/>
        <v>0</v>
      </c>
      <c r="AM62" s="12"/>
      <c r="AN62" s="11"/>
      <c r="AO62" s="13"/>
      <c r="AP62" s="11"/>
      <c r="AQ62" s="11"/>
      <c r="AR62" s="11"/>
      <c r="AT62" s="11"/>
      <c r="AU62" s="11"/>
      <c r="AV62" s="11"/>
      <c r="AW62" s="11"/>
      <c r="AY62" s="11"/>
      <c r="AZ62" s="11"/>
      <c r="BA62" s="11"/>
    </row>
    <row r="63" spans="1:53" s="4" customFormat="1" ht="15" customHeight="1" thickBot="1" x14ac:dyDescent="0.3">
      <c r="A63" s="56">
        <v>4</v>
      </c>
      <c r="B63" s="81" t="s">
        <v>47</v>
      </c>
      <c r="C63" s="27">
        <f t="shared" si="35"/>
        <v>6</v>
      </c>
      <c r="D63" s="28">
        <f>Z62+Z67+Z71+SUM(Z75:Z77)</f>
        <v>6</v>
      </c>
      <c r="E63" s="28">
        <f>AC62+AC67+AC71+SUM(AA75:AA77)</f>
        <v>0</v>
      </c>
      <c r="F63" s="28">
        <f>AD62+AD67+AD71+SUM(AB75:AB77)</f>
        <v>6</v>
      </c>
      <c r="G63" s="28">
        <f>SUM(AF75:AF77)+SUM(AG75:AG77)+SUM(AH75:AH77)+AJ62+AK62+AL62+AJ67+AK67+AL67+AJ71+AK71+AL71</f>
        <v>0</v>
      </c>
      <c r="H63" s="28">
        <f>SUM(AJ75:AJ77)+SUM(AK75:AK77)+SUM(AL75:AL77)+AF62+AG62+AH62+AF67+AG67+AH67+AF71+AH71+AG71</f>
        <v>12</v>
      </c>
      <c r="I63" s="28">
        <f>R62+R67+R71+U62+U67+U71+X62+X67+X71+SUM(Q75:Q77)+SUM(T75:T77)+SUM(W75:W77)</f>
        <v>29</v>
      </c>
      <c r="J63" s="28">
        <f>Q62+Q67+Q71+T62+T67+T71+W62+W67+W71+SUM(R75:R77)+SUM(U75:U77)+SUM(X75:X77)</f>
        <v>74</v>
      </c>
      <c r="K63" s="60"/>
      <c r="L63" s="69">
        <v>4</v>
      </c>
      <c r="M63" s="73" t="str">
        <f>B60</f>
        <v>CAYETANO/JOSÉ VILLÉN</v>
      </c>
      <c r="N63" s="76"/>
      <c r="O63" s="73" t="str">
        <f t="shared" si="28"/>
        <v>JAVIER RAMOS/PILAR</v>
      </c>
      <c r="P63" s="66"/>
      <c r="Q63" s="50"/>
      <c r="R63" s="51"/>
      <c r="S63" s="67"/>
      <c r="T63" s="50"/>
      <c r="U63" s="51"/>
      <c r="V63" s="67"/>
      <c r="W63" s="52"/>
      <c r="X63" s="53"/>
      <c r="Y63" s="62"/>
      <c r="Z63" s="29">
        <f t="shared" si="29"/>
        <v>0</v>
      </c>
      <c r="AA63" s="29">
        <f t="shared" si="36"/>
        <v>0</v>
      </c>
      <c r="AB63" s="29">
        <f t="shared" si="37"/>
        <v>0</v>
      </c>
      <c r="AC63" s="29">
        <f t="shared" si="38"/>
        <v>0</v>
      </c>
      <c r="AD63" s="29">
        <f t="shared" si="39"/>
        <v>0</v>
      </c>
      <c r="AE63" s="29"/>
      <c r="AF63" s="29">
        <f t="shared" si="30"/>
        <v>0</v>
      </c>
      <c r="AG63" s="29">
        <f t="shared" si="40"/>
        <v>0</v>
      </c>
      <c r="AH63" s="29">
        <f t="shared" si="31"/>
        <v>0</v>
      </c>
      <c r="AI63" s="29">
        <f t="shared" si="32"/>
        <v>0</v>
      </c>
      <c r="AJ63" s="29">
        <f t="shared" si="33"/>
        <v>0</v>
      </c>
      <c r="AK63" s="30">
        <f t="shared" si="41"/>
        <v>0</v>
      </c>
      <c r="AL63" s="29">
        <f t="shared" si="34"/>
        <v>0</v>
      </c>
      <c r="AM63" s="12"/>
      <c r="AN63" s="11"/>
      <c r="AO63" s="13"/>
      <c r="AP63" s="11"/>
      <c r="AQ63" s="11"/>
      <c r="AR63" s="11"/>
      <c r="AT63" s="11"/>
      <c r="AU63" s="11"/>
      <c r="AV63" s="11"/>
      <c r="AW63" s="11"/>
      <c r="AY63" s="11"/>
      <c r="AZ63" s="11"/>
      <c r="BA63" s="11"/>
    </row>
    <row r="64" spans="1:53" s="4" customFormat="1" ht="15" customHeight="1" thickBot="1" x14ac:dyDescent="0.3">
      <c r="A64" s="56">
        <v>5</v>
      </c>
      <c r="B64" s="81" t="s">
        <v>48</v>
      </c>
      <c r="C64" s="27">
        <f t="shared" si="35"/>
        <v>5</v>
      </c>
      <c r="D64" s="28">
        <f>Z63+Z68+Z72+Z75+SUM(Z78:Z79)</f>
        <v>3</v>
      </c>
      <c r="E64" s="28">
        <f>AC63+AC68+AC72+AC75+SUM(AA78:AA79)</f>
        <v>2</v>
      </c>
      <c r="F64" s="28">
        <f>AD63+AD68+AD72+AD75+SUM(AB78:AB79)</f>
        <v>1</v>
      </c>
      <c r="G64" s="28">
        <f>SUM(AF78:AF79)+SUM(AG78:AG79)+SUM(AH78:AH79)+AJ63+AK63+AL63+AJ68+AK68+AL68+AJ72+AK72+AL72+AJ75+AK75+AL75</f>
        <v>4</v>
      </c>
      <c r="H64" s="28">
        <f>SUM(AJ78:AJ79)+SUM(AK78:AK79)+SUM(AL78:AL79)+AF63+AG63+AH63+AF68+AG68+AH68+AH72+AG72+AF72+AH75+AG75+AF75</f>
        <v>3</v>
      </c>
      <c r="I64" s="28">
        <f>R63+R68+R72+R75+U63+U68+U72+U75+X63+X68+X72+X75+SUM(Q78:Q79)+SUM(T78:T79)+SUM(W78:W79)</f>
        <v>27</v>
      </c>
      <c r="J64" s="28">
        <f>Q63+Q68+Q72+Q75+T63+T68+T72+T75+W63+W68+W72+W75+SUM(R78:R79)+SUM(U78:U79)+SUM(X78:X79)</f>
        <v>21</v>
      </c>
      <c r="K64" s="60"/>
      <c r="L64" s="69">
        <v>5</v>
      </c>
      <c r="M64" s="73" t="str">
        <f>B60</f>
        <v>CAYETANO/JOSÉ VILLÉN</v>
      </c>
      <c r="N64" s="76"/>
      <c r="O64" s="73" t="str">
        <f t="shared" si="28"/>
        <v>EMILIO POTES/DEMETRIO</v>
      </c>
      <c r="P64" s="66"/>
      <c r="Q64" s="50">
        <v>6</v>
      </c>
      <c r="R64" s="51">
        <v>1</v>
      </c>
      <c r="S64" s="67"/>
      <c r="T64" s="50">
        <v>6</v>
      </c>
      <c r="U64" s="51">
        <v>1</v>
      </c>
      <c r="V64" s="67"/>
      <c r="W64" s="50"/>
      <c r="X64" s="51"/>
      <c r="Y64" s="62"/>
      <c r="Z64" s="29">
        <f t="shared" si="29"/>
        <v>1</v>
      </c>
      <c r="AA64" s="29">
        <f t="shared" si="36"/>
        <v>1</v>
      </c>
      <c r="AB64" s="29">
        <f t="shared" si="37"/>
        <v>0</v>
      </c>
      <c r="AC64" s="29">
        <f t="shared" si="38"/>
        <v>0</v>
      </c>
      <c r="AD64" s="29">
        <f t="shared" si="39"/>
        <v>1</v>
      </c>
      <c r="AE64" s="29"/>
      <c r="AF64" s="29">
        <f t="shared" si="30"/>
        <v>1</v>
      </c>
      <c r="AG64" s="29">
        <f t="shared" si="40"/>
        <v>1</v>
      </c>
      <c r="AH64" s="29">
        <f t="shared" si="31"/>
        <v>0</v>
      </c>
      <c r="AI64" s="29">
        <f t="shared" si="32"/>
        <v>0</v>
      </c>
      <c r="AJ64" s="29">
        <f t="shared" si="33"/>
        <v>0</v>
      </c>
      <c r="AK64" s="30">
        <f t="shared" si="41"/>
        <v>0</v>
      </c>
      <c r="AL64" s="29">
        <f t="shared" si="34"/>
        <v>0</v>
      </c>
      <c r="AM64" s="12"/>
      <c r="AN64" s="11"/>
      <c r="AO64" s="13"/>
      <c r="AP64" s="11"/>
      <c r="AQ64" s="11"/>
      <c r="AR64" s="11"/>
      <c r="AT64" s="11"/>
      <c r="AU64" s="11"/>
      <c r="AV64" s="11"/>
      <c r="AW64" s="11"/>
      <c r="AY64" s="11"/>
      <c r="AZ64" s="11"/>
      <c r="BA64" s="11"/>
    </row>
    <row r="65" spans="1:53" s="4" customFormat="1" ht="15" customHeight="1" thickBot="1" x14ac:dyDescent="0.3">
      <c r="A65" s="56">
        <v>6</v>
      </c>
      <c r="B65" s="82" t="s">
        <v>53</v>
      </c>
      <c r="C65" s="27">
        <f t="shared" si="35"/>
        <v>6</v>
      </c>
      <c r="D65" s="28">
        <f>Z64+Z69+Z73+Z76+Z78+Z80</f>
        <v>5</v>
      </c>
      <c r="E65" s="28">
        <f>AC64+AC69+AC73+AC76+AC78+AA80</f>
        <v>1</v>
      </c>
      <c r="F65" s="28">
        <f>AD64+AD69+AD73+AD76+AD78+AB80</f>
        <v>4</v>
      </c>
      <c r="G65" s="28">
        <f>AF80+AG80+AH80+AJ64+AK64+AL64+AJ69+AK69+AL69+AJ73+AK73+AL73+AJ76+AK76+AL76+AJ78+AK78+AL78</f>
        <v>3</v>
      </c>
      <c r="H65" s="28">
        <f>AJ80+AK80+AL80+AF64+AG64+AH64+AF69+AG69+AH69+AF73+AG73+AH73+AF76+AG76+AH76+AF78+AG78+AH78</f>
        <v>8</v>
      </c>
      <c r="I65" s="28">
        <f>R64+R69+R73+R76+R78+U64+U69+U73+U76+U78+X64+X69+X73+X76+X78+Q80+T80+W80</f>
        <v>35</v>
      </c>
      <c r="J65" s="28">
        <f>Q64+Q69+Q73+Q76+Q78+T64+T69+T73+T76+T78+W64+W69+W73+W76+W78+R80+U80+X80</f>
        <v>53</v>
      </c>
      <c r="K65" s="60"/>
      <c r="L65" s="69">
        <v>6</v>
      </c>
      <c r="M65" s="73" t="str">
        <f>B60</f>
        <v>CAYETANO/JOSÉ VILLÉN</v>
      </c>
      <c r="N65" s="73"/>
      <c r="O65" s="73" t="str">
        <f t="shared" si="28"/>
        <v>J. Mª SEVERIANO/LUIS PORRAS</v>
      </c>
      <c r="P65" s="66"/>
      <c r="Q65" s="50"/>
      <c r="R65" s="51"/>
      <c r="S65" s="67"/>
      <c r="T65" s="50"/>
      <c r="U65" s="51"/>
      <c r="V65" s="67"/>
      <c r="W65" s="52"/>
      <c r="X65" s="53"/>
      <c r="Y65" s="63"/>
      <c r="Z65" s="29">
        <f t="shared" si="29"/>
        <v>0</v>
      </c>
      <c r="AA65" s="29">
        <f t="shared" si="36"/>
        <v>0</v>
      </c>
      <c r="AB65" s="29">
        <f t="shared" si="37"/>
        <v>0</v>
      </c>
      <c r="AC65" s="29">
        <f t="shared" si="38"/>
        <v>0</v>
      </c>
      <c r="AD65" s="29">
        <f t="shared" si="39"/>
        <v>0</v>
      </c>
      <c r="AE65" s="29"/>
      <c r="AF65" s="29">
        <f t="shared" si="30"/>
        <v>0</v>
      </c>
      <c r="AG65" s="29">
        <f t="shared" si="40"/>
        <v>0</v>
      </c>
      <c r="AH65" s="29">
        <f t="shared" si="31"/>
        <v>0</v>
      </c>
      <c r="AI65" s="29">
        <f t="shared" si="32"/>
        <v>0</v>
      </c>
      <c r="AJ65" s="29">
        <f t="shared" si="33"/>
        <v>0</v>
      </c>
      <c r="AK65" s="30">
        <f t="shared" si="41"/>
        <v>0</v>
      </c>
      <c r="AL65" s="29">
        <f t="shared" si="34"/>
        <v>0</v>
      </c>
      <c r="AM65" s="12"/>
      <c r="AN65" s="11"/>
      <c r="AO65" s="16"/>
      <c r="AP65" s="11"/>
      <c r="AQ65" s="11"/>
      <c r="AR65" s="11"/>
      <c r="AT65" s="11"/>
      <c r="AU65" s="11"/>
      <c r="AV65" s="11"/>
      <c r="AW65" s="11"/>
      <c r="AY65" s="11"/>
      <c r="AZ65" s="11"/>
      <c r="BA65" s="11"/>
    </row>
    <row r="66" spans="1:53" s="4" customFormat="1" ht="15" customHeight="1" thickBot="1" x14ac:dyDescent="0.25">
      <c r="A66" s="56">
        <v>7</v>
      </c>
      <c r="B66" s="82" t="s">
        <v>50</v>
      </c>
      <c r="C66" s="27">
        <f t="shared" si="35"/>
        <v>6</v>
      </c>
      <c r="D66" s="28">
        <f>Z65+Z70+Z74+Z77+Z79+Z80</f>
        <v>3</v>
      </c>
      <c r="E66" s="28">
        <f>AC65+AC70+AC74+AC77+AC79+AC80</f>
        <v>3</v>
      </c>
      <c r="F66" s="28">
        <f>AD65+AD70+AD74+AD77+AD79+AD80</f>
        <v>0</v>
      </c>
      <c r="G66" s="28">
        <f>AJ65+AK65+AL65+AJ70+AK70+AL70+AJ74+AK74+AL74+AJ77+AK77+AL77+AJ79+AK79+AL79+AJ80+AK80+AL80</f>
        <v>6</v>
      </c>
      <c r="H66" s="28">
        <f>AF65+AG65+AH65+AF70+AH70+AG70+AF74+AG74+AH74+AF77+AG77+AH77+AF79+AG79+AH79+AF80+AG80+AH80</f>
        <v>0</v>
      </c>
      <c r="I66" s="28">
        <f>R65+R70+R74+R77+R79+R80+U65+U70+U74+U77+U79+U80+X65+X70+X74+X77+X79+X80</f>
        <v>36</v>
      </c>
      <c r="J66" s="28">
        <f>Q65+Q70+Q74+Q77+Q79+Q80+T65+T70+T74+T77+T79+T80+W65+W70+W74+W77+W79+W80</f>
        <v>7</v>
      </c>
      <c r="K66" s="60"/>
      <c r="L66" s="69">
        <v>7</v>
      </c>
      <c r="M66" s="73" t="str">
        <f>B61</f>
        <v>LUIS PEREZ/ANTONIO FDEZ</v>
      </c>
      <c r="N66" s="75"/>
      <c r="O66" s="73" t="str">
        <f>B62</f>
        <v>LUIS MENENDEZ/JOSE LUIS FDEZ</v>
      </c>
      <c r="P66" s="62"/>
      <c r="Q66" s="50"/>
      <c r="R66" s="51"/>
      <c r="S66" s="67"/>
      <c r="T66" s="50"/>
      <c r="U66" s="51"/>
      <c r="V66" s="67"/>
      <c r="W66" s="52"/>
      <c r="X66" s="53"/>
      <c r="Y66" s="62"/>
      <c r="Z66" s="29">
        <f t="shared" si="29"/>
        <v>0</v>
      </c>
      <c r="AA66" s="29">
        <f t="shared" si="36"/>
        <v>0</v>
      </c>
      <c r="AB66" s="29">
        <f t="shared" si="37"/>
        <v>0</v>
      </c>
      <c r="AC66" s="29">
        <f t="shared" si="38"/>
        <v>0</v>
      </c>
      <c r="AD66" s="29">
        <f t="shared" si="39"/>
        <v>0</v>
      </c>
      <c r="AE66" s="29"/>
      <c r="AF66" s="29">
        <f t="shared" si="30"/>
        <v>0</v>
      </c>
      <c r="AG66" s="29">
        <f t="shared" si="40"/>
        <v>0</v>
      </c>
      <c r="AH66" s="29">
        <f t="shared" si="31"/>
        <v>0</v>
      </c>
      <c r="AI66" s="29">
        <f t="shared" si="32"/>
        <v>0</v>
      </c>
      <c r="AJ66" s="29">
        <f t="shared" si="33"/>
        <v>0</v>
      </c>
      <c r="AK66" s="30">
        <f t="shared" si="41"/>
        <v>0</v>
      </c>
      <c r="AL66" s="29">
        <f t="shared" si="34"/>
        <v>0</v>
      </c>
      <c r="AM66" s="12"/>
      <c r="AN66" s="11"/>
      <c r="AO66" s="16"/>
      <c r="AP66" s="11"/>
      <c r="AQ66" s="11"/>
      <c r="AR66" s="11"/>
      <c r="AT66" s="11"/>
      <c r="AU66" s="11"/>
      <c r="AV66" s="11"/>
      <c r="AW66" s="11"/>
      <c r="AY66" s="11"/>
      <c r="AZ66" s="11"/>
      <c r="BA66" s="11"/>
    </row>
    <row r="67" spans="1:53" s="4" customFormat="1" ht="15" customHeight="1" thickBot="1" x14ac:dyDescent="0.25">
      <c r="A67" s="56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9">
        <v>8</v>
      </c>
      <c r="M67" s="73" t="str">
        <f>B61</f>
        <v>LUIS PEREZ/ANTONIO FDEZ</v>
      </c>
      <c r="N67" s="75"/>
      <c r="O67" s="73" t="str">
        <f>B63</f>
        <v>BELEN/ROCIO</v>
      </c>
      <c r="P67" s="62"/>
      <c r="Q67" s="50">
        <v>6</v>
      </c>
      <c r="R67" s="51">
        <v>4</v>
      </c>
      <c r="S67" s="67"/>
      <c r="T67" s="50">
        <v>7</v>
      </c>
      <c r="U67" s="51">
        <v>6</v>
      </c>
      <c r="V67" s="67"/>
      <c r="W67" s="52"/>
      <c r="X67" s="53"/>
      <c r="Y67" s="62"/>
      <c r="Z67" s="29">
        <f t="shared" si="29"/>
        <v>1</v>
      </c>
      <c r="AA67" s="29">
        <f t="shared" si="36"/>
        <v>1</v>
      </c>
      <c r="AB67" s="29">
        <f t="shared" si="37"/>
        <v>0</v>
      </c>
      <c r="AC67" s="29">
        <f t="shared" si="38"/>
        <v>0</v>
      </c>
      <c r="AD67" s="29">
        <f t="shared" si="39"/>
        <v>1</v>
      </c>
      <c r="AE67" s="29"/>
      <c r="AF67" s="29">
        <f t="shared" si="30"/>
        <v>1</v>
      </c>
      <c r="AG67" s="29">
        <f t="shared" si="40"/>
        <v>1</v>
      </c>
      <c r="AH67" s="29">
        <f t="shared" si="31"/>
        <v>0</v>
      </c>
      <c r="AI67" s="29">
        <f t="shared" si="32"/>
        <v>0</v>
      </c>
      <c r="AJ67" s="29">
        <f t="shared" si="33"/>
        <v>0</v>
      </c>
      <c r="AK67" s="30">
        <f t="shared" si="41"/>
        <v>0</v>
      </c>
      <c r="AL67" s="29">
        <f t="shared" si="34"/>
        <v>0</v>
      </c>
      <c r="AM67" s="12"/>
      <c r="AN67" s="11"/>
      <c r="AO67" s="16"/>
      <c r="AP67" s="11"/>
      <c r="AQ67" s="11"/>
      <c r="AR67" s="11"/>
      <c r="AT67" s="11"/>
      <c r="AU67" s="11"/>
      <c r="AV67" s="11"/>
      <c r="AW67" s="11"/>
      <c r="AY67" s="11"/>
      <c r="AZ67" s="11"/>
      <c r="BA67" s="11"/>
    </row>
    <row r="68" spans="1:53" s="4" customFormat="1" ht="15" customHeight="1" thickBot="1" x14ac:dyDescent="0.25">
      <c r="A68" s="56"/>
      <c r="B68" s="43" t="s">
        <v>14</v>
      </c>
      <c r="C68" s="60"/>
      <c r="D68" s="60"/>
      <c r="E68" s="60"/>
      <c r="F68" s="60"/>
      <c r="G68" s="60"/>
      <c r="H68" s="60"/>
      <c r="I68" s="60"/>
      <c r="J68" s="60"/>
      <c r="K68" s="60"/>
      <c r="L68" s="69">
        <v>9</v>
      </c>
      <c r="M68" s="73" t="str">
        <f>B61</f>
        <v>LUIS PEREZ/ANTONIO FDEZ</v>
      </c>
      <c r="N68" s="75"/>
      <c r="O68" s="73" t="str">
        <f>B64</f>
        <v>JAVIER RAMOS/PILAR</v>
      </c>
      <c r="P68" s="62"/>
      <c r="Q68" s="50"/>
      <c r="R68" s="51"/>
      <c r="S68" s="67"/>
      <c r="T68" s="50"/>
      <c r="U68" s="51"/>
      <c r="V68" s="67"/>
      <c r="W68" s="52"/>
      <c r="X68" s="53"/>
      <c r="Y68" s="62"/>
      <c r="Z68" s="29">
        <f t="shared" si="29"/>
        <v>0</v>
      </c>
      <c r="AA68" s="29">
        <f t="shared" si="36"/>
        <v>0</v>
      </c>
      <c r="AB68" s="29">
        <f t="shared" si="37"/>
        <v>0</v>
      </c>
      <c r="AC68" s="29">
        <f t="shared" si="38"/>
        <v>0</v>
      </c>
      <c r="AD68" s="29">
        <f t="shared" si="39"/>
        <v>0</v>
      </c>
      <c r="AE68" s="29"/>
      <c r="AF68" s="29">
        <f t="shared" si="30"/>
        <v>0</v>
      </c>
      <c r="AG68" s="29">
        <f t="shared" si="40"/>
        <v>0</v>
      </c>
      <c r="AH68" s="29">
        <f t="shared" si="31"/>
        <v>0</v>
      </c>
      <c r="AI68" s="29">
        <f t="shared" si="32"/>
        <v>0</v>
      </c>
      <c r="AJ68" s="29">
        <f t="shared" si="33"/>
        <v>0</v>
      </c>
      <c r="AK68" s="30">
        <f t="shared" si="41"/>
        <v>0</v>
      </c>
      <c r="AL68" s="29">
        <f t="shared" si="34"/>
        <v>0</v>
      </c>
      <c r="AM68" s="25"/>
      <c r="AN68" s="24"/>
      <c r="AO68" s="13"/>
      <c r="AP68" s="24"/>
      <c r="AQ68" s="24"/>
      <c r="AR68" s="24"/>
      <c r="AT68" s="11"/>
      <c r="AU68" s="11"/>
      <c r="AV68" s="11"/>
      <c r="AW68" s="11"/>
      <c r="AY68" s="11"/>
      <c r="AZ68" s="11"/>
      <c r="BA68" s="11"/>
    </row>
    <row r="69" spans="1:53" s="4" customFormat="1" ht="15" customHeight="1" thickBot="1" x14ac:dyDescent="0.25">
      <c r="A69" s="56"/>
      <c r="B69" s="71" t="s">
        <v>20</v>
      </c>
      <c r="C69" s="60"/>
      <c r="D69" s="60"/>
      <c r="E69" s="60"/>
      <c r="F69" s="60"/>
      <c r="G69" s="60"/>
      <c r="H69" s="60"/>
      <c r="I69" s="60"/>
      <c r="J69" s="60"/>
      <c r="K69" s="60"/>
      <c r="L69" s="69">
        <v>10</v>
      </c>
      <c r="M69" s="73" t="str">
        <f>B61</f>
        <v>LUIS PEREZ/ANTONIO FDEZ</v>
      </c>
      <c r="N69" s="75"/>
      <c r="O69" s="73" t="str">
        <f>B65</f>
        <v>EMILIO POTES/DEMETRIO</v>
      </c>
      <c r="P69" s="62"/>
      <c r="Q69" s="50">
        <v>6</v>
      </c>
      <c r="R69" s="51">
        <v>3</v>
      </c>
      <c r="S69" s="67"/>
      <c r="T69" s="50">
        <v>6</v>
      </c>
      <c r="U69" s="51">
        <v>3</v>
      </c>
      <c r="V69" s="67"/>
      <c r="W69" s="52"/>
      <c r="X69" s="53"/>
      <c r="Y69" s="62"/>
      <c r="Z69" s="29">
        <f t="shared" si="29"/>
        <v>1</v>
      </c>
      <c r="AA69" s="29">
        <f t="shared" si="36"/>
        <v>1</v>
      </c>
      <c r="AB69" s="29">
        <f t="shared" si="37"/>
        <v>0</v>
      </c>
      <c r="AC69" s="29">
        <f t="shared" si="38"/>
        <v>0</v>
      </c>
      <c r="AD69" s="29">
        <f t="shared" si="39"/>
        <v>1</v>
      </c>
      <c r="AE69" s="29"/>
      <c r="AF69" s="29">
        <f t="shared" si="30"/>
        <v>1</v>
      </c>
      <c r="AG69" s="29">
        <f t="shared" si="40"/>
        <v>1</v>
      </c>
      <c r="AH69" s="29">
        <f t="shared" si="31"/>
        <v>0</v>
      </c>
      <c r="AI69" s="29">
        <f t="shared" si="32"/>
        <v>0</v>
      </c>
      <c r="AJ69" s="29">
        <f t="shared" si="33"/>
        <v>0</v>
      </c>
      <c r="AK69" s="30">
        <f t="shared" si="41"/>
        <v>0</v>
      </c>
      <c r="AL69" s="29">
        <f t="shared" si="34"/>
        <v>0</v>
      </c>
      <c r="AM69" s="19"/>
      <c r="AN69" s="19"/>
      <c r="AO69" s="17"/>
      <c r="AP69" s="18"/>
      <c r="AQ69" s="19"/>
      <c r="AR69" s="19"/>
      <c r="AT69" s="11"/>
      <c r="AU69" s="11"/>
      <c r="AV69" s="11"/>
      <c r="AW69" s="11"/>
      <c r="AY69" s="11"/>
      <c r="AZ69" s="11"/>
      <c r="BA69" s="11"/>
    </row>
    <row r="70" spans="1:53" s="4" customFormat="1" ht="15" customHeight="1" thickBot="1" x14ac:dyDescent="0.3">
      <c r="A70" s="56"/>
      <c r="B70" s="61" t="s">
        <v>33</v>
      </c>
      <c r="C70" s="60"/>
      <c r="D70" s="60"/>
      <c r="E70" s="60"/>
      <c r="F70" s="60"/>
      <c r="G70" s="60"/>
      <c r="H70" s="60"/>
      <c r="I70" s="72"/>
      <c r="J70" s="60"/>
      <c r="K70" s="60"/>
      <c r="L70" s="69">
        <v>11</v>
      </c>
      <c r="M70" s="73" t="str">
        <f>B61</f>
        <v>LUIS PEREZ/ANTONIO FDEZ</v>
      </c>
      <c r="N70" s="73"/>
      <c r="O70" s="73" t="str">
        <f>B66</f>
        <v>J. Mª SEVERIANO/LUIS PORRAS</v>
      </c>
      <c r="P70" s="66"/>
      <c r="Q70" s="50"/>
      <c r="R70" s="51"/>
      <c r="S70" s="67"/>
      <c r="T70" s="50"/>
      <c r="U70" s="51"/>
      <c r="V70" s="67"/>
      <c r="W70" s="54"/>
      <c r="X70" s="55"/>
      <c r="Y70" s="62"/>
      <c r="Z70" s="29">
        <f t="shared" si="29"/>
        <v>0</v>
      </c>
      <c r="AA70" s="29">
        <f t="shared" si="36"/>
        <v>0</v>
      </c>
      <c r="AB70" s="29">
        <f t="shared" si="37"/>
        <v>0</v>
      </c>
      <c r="AC70" s="29">
        <f t="shared" si="38"/>
        <v>0</v>
      </c>
      <c r="AD70" s="29">
        <f t="shared" si="39"/>
        <v>0</v>
      </c>
      <c r="AE70" s="29"/>
      <c r="AF70" s="29">
        <f t="shared" si="30"/>
        <v>0</v>
      </c>
      <c r="AG70" s="29">
        <f t="shared" si="40"/>
        <v>0</v>
      </c>
      <c r="AH70" s="29">
        <f t="shared" si="31"/>
        <v>0</v>
      </c>
      <c r="AI70" s="29">
        <f t="shared" si="32"/>
        <v>0</v>
      </c>
      <c r="AJ70" s="29">
        <f t="shared" si="33"/>
        <v>0</v>
      </c>
      <c r="AK70" s="30">
        <f t="shared" si="41"/>
        <v>0</v>
      </c>
      <c r="AL70" s="29">
        <f t="shared" si="34"/>
        <v>0</v>
      </c>
      <c r="AM70" s="12"/>
      <c r="AN70" s="11"/>
      <c r="AO70" s="13"/>
      <c r="AP70" s="11"/>
      <c r="AQ70" s="11"/>
      <c r="AR70" s="11"/>
      <c r="AT70" s="11"/>
      <c r="AU70" s="11"/>
      <c r="AV70" s="11"/>
      <c r="AW70" s="11"/>
      <c r="AY70" s="11"/>
      <c r="AZ70" s="11"/>
      <c r="BA70" s="11"/>
    </row>
    <row r="71" spans="1:53" s="4" customFormat="1" ht="15" customHeight="1" thickBot="1" x14ac:dyDescent="0.25">
      <c r="A71" s="56"/>
      <c r="B71" s="61" t="s">
        <v>34</v>
      </c>
      <c r="C71" s="60"/>
      <c r="D71" s="60"/>
      <c r="E71" s="60"/>
      <c r="F71" s="60"/>
      <c r="G71" s="60"/>
      <c r="H71" s="60"/>
      <c r="I71" s="60"/>
      <c r="J71" s="60"/>
      <c r="K71" s="60"/>
      <c r="L71" s="69">
        <v>12</v>
      </c>
      <c r="M71" s="73" t="str">
        <f>B62</f>
        <v>LUIS MENENDEZ/JOSE LUIS FDEZ</v>
      </c>
      <c r="N71" s="75"/>
      <c r="O71" s="73" t="str">
        <f>B63</f>
        <v>BELEN/ROCIO</v>
      </c>
      <c r="P71" s="62"/>
      <c r="Q71" s="50">
        <v>6</v>
      </c>
      <c r="R71" s="51">
        <v>2</v>
      </c>
      <c r="S71" s="67"/>
      <c r="T71" s="50">
        <v>7</v>
      </c>
      <c r="U71" s="51">
        <v>5</v>
      </c>
      <c r="V71" s="67"/>
      <c r="W71" s="52"/>
      <c r="X71" s="53"/>
      <c r="Y71" s="62"/>
      <c r="Z71" s="29">
        <f t="shared" si="29"/>
        <v>1</v>
      </c>
      <c r="AA71" s="29">
        <f t="shared" si="36"/>
        <v>1</v>
      </c>
      <c r="AB71" s="29">
        <f t="shared" si="37"/>
        <v>0</v>
      </c>
      <c r="AC71" s="29">
        <f t="shared" si="38"/>
        <v>0</v>
      </c>
      <c r="AD71" s="29">
        <f t="shared" si="39"/>
        <v>1</v>
      </c>
      <c r="AE71" s="29"/>
      <c r="AF71" s="29">
        <f t="shared" si="30"/>
        <v>1</v>
      </c>
      <c r="AG71" s="29">
        <f t="shared" si="40"/>
        <v>1</v>
      </c>
      <c r="AH71" s="29">
        <f t="shared" si="31"/>
        <v>0</v>
      </c>
      <c r="AI71" s="29">
        <f t="shared" si="32"/>
        <v>0</v>
      </c>
      <c r="AJ71" s="29">
        <f t="shared" si="33"/>
        <v>0</v>
      </c>
      <c r="AK71" s="30">
        <f t="shared" si="41"/>
        <v>0</v>
      </c>
      <c r="AL71" s="29">
        <f t="shared" si="34"/>
        <v>0</v>
      </c>
      <c r="AM71" s="12"/>
      <c r="AN71" s="11"/>
      <c r="AO71" s="16"/>
      <c r="AP71" s="11"/>
      <c r="AQ71" s="11"/>
      <c r="AR71" s="11"/>
      <c r="AT71" s="11"/>
      <c r="AU71" s="11"/>
      <c r="AV71" s="11"/>
      <c r="AW71" s="11"/>
      <c r="AY71" s="11"/>
      <c r="AZ71" s="11"/>
      <c r="BA71" s="11"/>
    </row>
    <row r="72" spans="1:53" s="4" customFormat="1" ht="15" customHeight="1" thickBot="1" x14ac:dyDescent="0.25">
      <c r="A72" s="56"/>
      <c r="B72" s="61"/>
      <c r="C72" s="60"/>
      <c r="D72" s="60"/>
      <c r="E72" s="60"/>
      <c r="F72" s="60"/>
      <c r="G72" s="60"/>
      <c r="H72" s="60"/>
      <c r="I72" s="60"/>
      <c r="J72" s="60"/>
      <c r="K72" s="60"/>
      <c r="L72" s="69">
        <v>13</v>
      </c>
      <c r="M72" s="73" t="str">
        <f>B62</f>
        <v>LUIS MENENDEZ/JOSE LUIS FDEZ</v>
      </c>
      <c r="N72" s="75"/>
      <c r="O72" s="73" t="str">
        <f>B64</f>
        <v>JAVIER RAMOS/PILAR</v>
      </c>
      <c r="P72" s="62"/>
      <c r="Q72" s="50"/>
      <c r="R72" s="51"/>
      <c r="S72" s="67"/>
      <c r="T72" s="50"/>
      <c r="U72" s="51"/>
      <c r="V72" s="67"/>
      <c r="W72" s="52"/>
      <c r="X72" s="53"/>
      <c r="Y72" s="62"/>
      <c r="Z72" s="29">
        <f t="shared" si="29"/>
        <v>0</v>
      </c>
      <c r="AA72" s="29">
        <f t="shared" si="36"/>
        <v>0</v>
      </c>
      <c r="AB72" s="29">
        <f t="shared" si="37"/>
        <v>0</v>
      </c>
      <c r="AC72" s="29">
        <f t="shared" si="38"/>
        <v>0</v>
      </c>
      <c r="AD72" s="29">
        <f t="shared" si="39"/>
        <v>0</v>
      </c>
      <c r="AE72" s="29"/>
      <c r="AF72" s="29">
        <f t="shared" si="30"/>
        <v>0</v>
      </c>
      <c r="AG72" s="29">
        <f t="shared" si="40"/>
        <v>0</v>
      </c>
      <c r="AH72" s="29">
        <f t="shared" si="31"/>
        <v>0</v>
      </c>
      <c r="AI72" s="29">
        <f t="shared" si="32"/>
        <v>0</v>
      </c>
      <c r="AJ72" s="29">
        <f t="shared" si="33"/>
        <v>0</v>
      </c>
      <c r="AK72" s="30">
        <f t="shared" si="41"/>
        <v>0</v>
      </c>
      <c r="AL72" s="29">
        <f t="shared" si="34"/>
        <v>0</v>
      </c>
      <c r="AM72" s="12"/>
      <c r="AN72" s="11"/>
      <c r="AO72" s="13"/>
      <c r="AP72" s="11"/>
      <c r="AQ72" s="11"/>
      <c r="AR72" s="11"/>
      <c r="AT72" s="11"/>
      <c r="AU72" s="11"/>
      <c r="AV72" s="11"/>
      <c r="AW72" s="11"/>
      <c r="AY72" s="11"/>
      <c r="AZ72" s="11"/>
      <c r="BA72" s="11"/>
    </row>
    <row r="73" spans="1:53" s="4" customFormat="1" ht="15" customHeight="1" thickBot="1" x14ac:dyDescent="0.25">
      <c r="A73" s="56"/>
      <c r="B73" s="61"/>
      <c r="C73" s="60"/>
      <c r="D73" s="60"/>
      <c r="E73" s="60"/>
      <c r="F73" s="60"/>
      <c r="G73" s="60"/>
      <c r="H73" s="60"/>
      <c r="I73" s="60"/>
      <c r="J73" s="60"/>
      <c r="K73" s="60"/>
      <c r="L73" s="69">
        <v>14</v>
      </c>
      <c r="M73" s="73" t="str">
        <f>B62</f>
        <v>LUIS MENENDEZ/JOSE LUIS FDEZ</v>
      </c>
      <c r="N73" s="75"/>
      <c r="O73" s="73" t="str">
        <f>B65</f>
        <v>EMILIO POTES/DEMETRIO</v>
      </c>
      <c r="P73" s="70"/>
      <c r="Q73" s="50">
        <v>6</v>
      </c>
      <c r="R73" s="51">
        <v>4</v>
      </c>
      <c r="S73" s="67"/>
      <c r="T73" s="50">
        <v>6</v>
      </c>
      <c r="U73" s="51">
        <v>4</v>
      </c>
      <c r="V73" s="67"/>
      <c r="W73" s="52"/>
      <c r="X73" s="53"/>
      <c r="Y73" s="42"/>
      <c r="Z73" s="29">
        <f t="shared" si="29"/>
        <v>1</v>
      </c>
      <c r="AA73" s="29">
        <f t="shared" si="36"/>
        <v>1</v>
      </c>
      <c r="AB73" s="29">
        <f t="shared" si="37"/>
        <v>0</v>
      </c>
      <c r="AC73" s="29">
        <f t="shared" si="38"/>
        <v>0</v>
      </c>
      <c r="AD73" s="29">
        <f t="shared" si="39"/>
        <v>1</v>
      </c>
      <c r="AE73" s="29"/>
      <c r="AF73" s="29">
        <f t="shared" si="30"/>
        <v>1</v>
      </c>
      <c r="AG73" s="29">
        <f t="shared" si="40"/>
        <v>1</v>
      </c>
      <c r="AH73" s="29">
        <f t="shared" si="31"/>
        <v>0</v>
      </c>
      <c r="AI73" s="29">
        <f t="shared" si="32"/>
        <v>0</v>
      </c>
      <c r="AJ73" s="29">
        <f t="shared" si="33"/>
        <v>0</v>
      </c>
      <c r="AK73" s="30">
        <f t="shared" si="41"/>
        <v>0</v>
      </c>
      <c r="AL73" s="29">
        <f t="shared" si="34"/>
        <v>0</v>
      </c>
      <c r="AM73" s="12"/>
      <c r="AN73" s="11"/>
      <c r="AO73" s="13"/>
      <c r="AP73" s="11"/>
      <c r="AQ73" s="11"/>
      <c r="AR73" s="11"/>
      <c r="AT73" s="11"/>
      <c r="AU73" s="11"/>
      <c r="AV73" s="11"/>
      <c r="AW73" s="11"/>
      <c r="AY73" s="11"/>
      <c r="AZ73" s="11"/>
      <c r="BA73" s="11"/>
    </row>
    <row r="74" spans="1:53" s="4" customFormat="1" ht="15" customHeight="1" thickBot="1" x14ac:dyDescent="0.3">
      <c r="A74" s="56"/>
      <c r="B74" s="61"/>
      <c r="C74" s="60"/>
      <c r="D74" s="60"/>
      <c r="E74" s="60"/>
      <c r="F74" s="60"/>
      <c r="G74" s="60"/>
      <c r="H74" s="60"/>
      <c r="I74" s="60"/>
      <c r="J74" s="60"/>
      <c r="K74" s="60"/>
      <c r="L74" s="69">
        <v>15</v>
      </c>
      <c r="M74" s="73" t="str">
        <f>B62</f>
        <v>LUIS MENENDEZ/JOSE LUIS FDEZ</v>
      </c>
      <c r="N74" s="73"/>
      <c r="O74" s="73" t="str">
        <f>B66</f>
        <v>J. Mª SEVERIANO/LUIS PORRAS</v>
      </c>
      <c r="P74" s="66"/>
      <c r="Q74" s="50">
        <v>1</v>
      </c>
      <c r="R74" s="51">
        <v>6</v>
      </c>
      <c r="S74" s="67"/>
      <c r="T74" s="50">
        <v>3</v>
      </c>
      <c r="U74" s="51">
        <v>6</v>
      </c>
      <c r="V74" s="67"/>
      <c r="W74" s="54"/>
      <c r="X74" s="55"/>
      <c r="Y74" s="62"/>
      <c r="Z74" s="29">
        <f t="shared" si="29"/>
        <v>1</v>
      </c>
      <c r="AA74" s="29">
        <f t="shared" si="36"/>
        <v>0</v>
      </c>
      <c r="AB74" s="29">
        <f t="shared" si="37"/>
        <v>1</v>
      </c>
      <c r="AC74" s="29">
        <f t="shared" si="38"/>
        <v>1</v>
      </c>
      <c r="AD74" s="29">
        <f t="shared" si="39"/>
        <v>0</v>
      </c>
      <c r="AE74" s="29"/>
      <c r="AF74" s="29">
        <f t="shared" si="30"/>
        <v>0</v>
      </c>
      <c r="AG74" s="29">
        <f t="shared" si="40"/>
        <v>0</v>
      </c>
      <c r="AH74" s="29">
        <f t="shared" si="31"/>
        <v>0</v>
      </c>
      <c r="AI74" s="29">
        <f t="shared" si="32"/>
        <v>0</v>
      </c>
      <c r="AJ74" s="29">
        <f t="shared" si="33"/>
        <v>1</v>
      </c>
      <c r="AK74" s="30">
        <f t="shared" si="41"/>
        <v>1</v>
      </c>
      <c r="AL74" s="29">
        <f t="shared" si="34"/>
        <v>0</v>
      </c>
      <c r="AM74" s="12"/>
      <c r="AN74" s="11"/>
      <c r="AO74" s="13"/>
      <c r="AP74" s="11"/>
      <c r="AQ74" s="11"/>
      <c r="AR74" s="11"/>
      <c r="AT74" s="11"/>
      <c r="AU74" s="11"/>
      <c r="AV74" s="11"/>
      <c r="AW74" s="11"/>
      <c r="AY74" s="11"/>
      <c r="AZ74" s="11"/>
      <c r="BA74" s="11"/>
    </row>
    <row r="75" spans="1:53" s="4" customFormat="1" ht="15" customHeight="1" thickBot="1" x14ac:dyDescent="0.25">
      <c r="A75" s="56"/>
      <c r="B75" s="61"/>
      <c r="C75" s="60"/>
      <c r="D75" s="60"/>
      <c r="E75" s="60"/>
      <c r="F75" s="60"/>
      <c r="G75" s="60"/>
      <c r="H75" s="60"/>
      <c r="I75" s="60"/>
      <c r="J75" s="60"/>
      <c r="K75" s="60"/>
      <c r="L75" s="69">
        <v>16</v>
      </c>
      <c r="M75" s="73" t="str">
        <f>B63</f>
        <v>BELEN/ROCIO</v>
      </c>
      <c r="N75" s="77"/>
      <c r="O75" s="73" t="str">
        <f>B64</f>
        <v>JAVIER RAMOS/PILAR</v>
      </c>
      <c r="P75" s="69"/>
      <c r="Q75" s="50">
        <v>1</v>
      </c>
      <c r="R75" s="51">
        <v>6</v>
      </c>
      <c r="S75" s="67"/>
      <c r="T75" s="50">
        <v>1</v>
      </c>
      <c r="U75" s="51">
        <v>6</v>
      </c>
      <c r="V75" s="67"/>
      <c r="W75" s="52"/>
      <c r="X75" s="53"/>
      <c r="Y75" s="62"/>
      <c r="Z75" s="29">
        <f t="shared" si="29"/>
        <v>1</v>
      </c>
      <c r="AA75" s="29">
        <f t="shared" si="36"/>
        <v>0</v>
      </c>
      <c r="AB75" s="29">
        <f t="shared" si="37"/>
        <v>1</v>
      </c>
      <c r="AC75" s="29">
        <f t="shared" si="38"/>
        <v>1</v>
      </c>
      <c r="AD75" s="29">
        <f t="shared" si="39"/>
        <v>0</v>
      </c>
      <c r="AE75" s="31"/>
      <c r="AF75" s="29">
        <f t="shared" si="30"/>
        <v>0</v>
      </c>
      <c r="AG75" s="29">
        <f t="shared" si="40"/>
        <v>0</v>
      </c>
      <c r="AH75" s="29">
        <f t="shared" si="31"/>
        <v>0</v>
      </c>
      <c r="AI75" s="29">
        <f t="shared" si="32"/>
        <v>0</v>
      </c>
      <c r="AJ75" s="29">
        <f t="shared" si="33"/>
        <v>1</v>
      </c>
      <c r="AK75" s="30">
        <f t="shared" si="41"/>
        <v>1</v>
      </c>
      <c r="AL75" s="29">
        <f t="shared" si="34"/>
        <v>0</v>
      </c>
      <c r="AM75" s="12"/>
      <c r="AN75" s="11"/>
      <c r="AO75" s="16"/>
      <c r="AP75" s="11"/>
      <c r="AQ75" s="11"/>
      <c r="AR75" s="11"/>
      <c r="AT75" s="11"/>
      <c r="AU75" s="11"/>
      <c r="AV75" s="11"/>
      <c r="AW75" s="11"/>
      <c r="AY75" s="11"/>
      <c r="AZ75" s="11"/>
      <c r="BA75" s="11"/>
    </row>
    <row r="76" spans="1:53" s="4" customFormat="1" ht="15" customHeight="1" thickBot="1" x14ac:dyDescent="0.25">
      <c r="A76" s="56"/>
      <c r="B76" s="68"/>
      <c r="C76" s="60"/>
      <c r="D76" s="60"/>
      <c r="E76" s="60"/>
      <c r="F76" s="60"/>
      <c r="G76" s="60"/>
      <c r="H76" s="60"/>
      <c r="I76" s="60"/>
      <c r="J76" s="60"/>
      <c r="K76" s="60"/>
      <c r="L76" s="69">
        <v>17</v>
      </c>
      <c r="M76" s="73" t="str">
        <f>B63</f>
        <v>BELEN/ROCIO</v>
      </c>
      <c r="N76" s="77"/>
      <c r="O76" s="73" t="str">
        <f>B65</f>
        <v>EMILIO POTES/DEMETRIO</v>
      </c>
      <c r="P76" s="69"/>
      <c r="Q76" s="50">
        <v>2</v>
      </c>
      <c r="R76" s="51">
        <v>6</v>
      </c>
      <c r="S76" s="67"/>
      <c r="T76" s="50">
        <v>2</v>
      </c>
      <c r="U76" s="51">
        <v>6</v>
      </c>
      <c r="V76" s="67"/>
      <c r="W76" s="52"/>
      <c r="X76" s="53"/>
      <c r="Y76" s="62"/>
      <c r="Z76" s="29">
        <f t="shared" si="29"/>
        <v>1</v>
      </c>
      <c r="AA76" s="29">
        <f t="shared" si="36"/>
        <v>0</v>
      </c>
      <c r="AB76" s="29">
        <f t="shared" si="37"/>
        <v>1</v>
      </c>
      <c r="AC76" s="29">
        <f t="shared" si="38"/>
        <v>1</v>
      </c>
      <c r="AD76" s="29">
        <f t="shared" si="39"/>
        <v>0</v>
      </c>
      <c r="AE76" s="31"/>
      <c r="AF76" s="29">
        <f t="shared" si="30"/>
        <v>0</v>
      </c>
      <c r="AG76" s="29">
        <f t="shared" si="40"/>
        <v>0</v>
      </c>
      <c r="AH76" s="29">
        <f t="shared" si="31"/>
        <v>0</v>
      </c>
      <c r="AI76" s="29">
        <f t="shared" si="32"/>
        <v>0</v>
      </c>
      <c r="AJ76" s="29">
        <f t="shared" si="33"/>
        <v>1</v>
      </c>
      <c r="AK76" s="30">
        <f t="shared" si="41"/>
        <v>1</v>
      </c>
      <c r="AL76" s="29">
        <f t="shared" si="34"/>
        <v>0</v>
      </c>
      <c r="AM76" s="12"/>
      <c r="AN76" s="11"/>
      <c r="AO76" s="16"/>
      <c r="AP76" s="11"/>
      <c r="AQ76" s="11"/>
      <c r="AR76" s="11"/>
      <c r="AT76" s="11"/>
      <c r="AU76" s="11"/>
      <c r="AV76" s="11"/>
      <c r="AW76" s="11"/>
      <c r="AY76" s="11"/>
      <c r="AZ76" s="11"/>
      <c r="BA76" s="11"/>
    </row>
    <row r="77" spans="1:53" s="4" customFormat="1" ht="15" customHeight="1" thickBot="1" x14ac:dyDescent="0.25">
      <c r="A77" s="56"/>
      <c r="B77" s="68" t="s">
        <v>23</v>
      </c>
      <c r="C77" s="60"/>
      <c r="D77" s="60"/>
      <c r="E77" s="60"/>
      <c r="F77" s="60"/>
      <c r="G77" s="60"/>
      <c r="H77" s="60"/>
      <c r="I77" s="60"/>
      <c r="J77" s="60"/>
      <c r="K77" s="60"/>
      <c r="L77" s="69">
        <v>18</v>
      </c>
      <c r="M77" s="73" t="str">
        <f>B63</f>
        <v>BELEN/ROCIO</v>
      </c>
      <c r="N77" s="73"/>
      <c r="O77" s="73" t="str">
        <f>B66</f>
        <v>J. Mª SEVERIANO/LUIS PORRAS</v>
      </c>
      <c r="P77" s="69"/>
      <c r="Q77" s="50">
        <v>0</v>
      </c>
      <c r="R77" s="51">
        <v>6</v>
      </c>
      <c r="S77" s="67"/>
      <c r="T77" s="50">
        <v>1</v>
      </c>
      <c r="U77" s="51">
        <v>6</v>
      </c>
      <c r="V77" s="67"/>
      <c r="W77" s="54"/>
      <c r="X77" s="55"/>
      <c r="Y77" s="42"/>
      <c r="Z77" s="29">
        <f t="shared" si="29"/>
        <v>1</v>
      </c>
      <c r="AA77" s="29">
        <f t="shared" si="36"/>
        <v>0</v>
      </c>
      <c r="AB77" s="29">
        <f t="shared" si="37"/>
        <v>1</v>
      </c>
      <c r="AC77" s="29">
        <f t="shared" si="38"/>
        <v>1</v>
      </c>
      <c r="AD77" s="29">
        <f t="shared" si="39"/>
        <v>0</v>
      </c>
      <c r="AE77" s="31"/>
      <c r="AF77" s="29">
        <f t="shared" si="30"/>
        <v>0</v>
      </c>
      <c r="AG77" s="29">
        <f t="shared" si="40"/>
        <v>0</v>
      </c>
      <c r="AH77" s="29">
        <f t="shared" si="31"/>
        <v>0</v>
      </c>
      <c r="AI77" s="29">
        <f t="shared" si="32"/>
        <v>0</v>
      </c>
      <c r="AJ77" s="29">
        <f t="shared" si="33"/>
        <v>1</v>
      </c>
      <c r="AK77" s="30">
        <f t="shared" si="41"/>
        <v>1</v>
      </c>
      <c r="AL77" s="29">
        <f t="shared" si="34"/>
        <v>0</v>
      </c>
      <c r="AM77" s="12"/>
      <c r="AN77" s="11"/>
      <c r="AO77" s="16"/>
      <c r="AP77" s="11"/>
      <c r="AQ77" s="11"/>
      <c r="AR77" s="11"/>
      <c r="AT77" s="11"/>
      <c r="AU77" s="11"/>
      <c r="AV77" s="11"/>
      <c r="AW77" s="11"/>
      <c r="AY77" s="11"/>
      <c r="AZ77" s="11"/>
      <c r="BA77" s="11"/>
    </row>
    <row r="78" spans="1:53" s="4" customFormat="1" ht="15" customHeight="1" thickBot="1" x14ac:dyDescent="0.25">
      <c r="A78" s="56"/>
      <c r="B78" s="68" t="s">
        <v>21</v>
      </c>
      <c r="C78" s="60"/>
      <c r="D78" s="60"/>
      <c r="E78" s="60"/>
      <c r="F78" s="60"/>
      <c r="G78" s="60"/>
      <c r="H78" s="58"/>
      <c r="I78" s="58"/>
      <c r="J78" s="58"/>
      <c r="K78" s="58"/>
      <c r="L78" s="69">
        <v>19</v>
      </c>
      <c r="M78" s="73" t="str">
        <f>B64</f>
        <v>JAVIER RAMOS/PILAR</v>
      </c>
      <c r="N78" s="77"/>
      <c r="O78" s="73" t="str">
        <f>B65</f>
        <v>EMILIO POTES/DEMETRIO</v>
      </c>
      <c r="P78" s="69"/>
      <c r="Q78" s="50">
        <v>1</v>
      </c>
      <c r="R78" s="51">
        <v>6</v>
      </c>
      <c r="S78" s="67"/>
      <c r="T78" s="50">
        <v>6</v>
      </c>
      <c r="U78" s="51">
        <v>1</v>
      </c>
      <c r="V78" s="67"/>
      <c r="W78" s="52">
        <v>6</v>
      </c>
      <c r="X78" s="53">
        <v>0</v>
      </c>
      <c r="Y78" s="42"/>
      <c r="Z78" s="29">
        <f t="shared" si="29"/>
        <v>1</v>
      </c>
      <c r="AA78" s="29">
        <f t="shared" si="36"/>
        <v>1</v>
      </c>
      <c r="AB78" s="29">
        <f t="shared" si="37"/>
        <v>0</v>
      </c>
      <c r="AC78" s="29">
        <f t="shared" si="38"/>
        <v>0</v>
      </c>
      <c r="AD78" s="29">
        <f t="shared" si="39"/>
        <v>1</v>
      </c>
      <c r="AE78" s="31"/>
      <c r="AF78" s="29">
        <f t="shared" si="30"/>
        <v>0</v>
      </c>
      <c r="AG78" s="29">
        <f t="shared" si="40"/>
        <v>1</v>
      </c>
      <c r="AH78" s="29">
        <f t="shared" si="31"/>
        <v>1</v>
      </c>
      <c r="AI78" s="29">
        <f t="shared" si="32"/>
        <v>1</v>
      </c>
      <c r="AJ78" s="29">
        <f t="shared" si="33"/>
        <v>1</v>
      </c>
      <c r="AK78" s="30">
        <f t="shared" si="41"/>
        <v>0</v>
      </c>
      <c r="AL78" s="29">
        <f t="shared" si="34"/>
        <v>0</v>
      </c>
      <c r="AM78" s="25"/>
      <c r="AN78" s="24"/>
      <c r="AO78" s="13"/>
      <c r="AP78" s="24"/>
      <c r="AQ78" s="24"/>
      <c r="AR78" s="24"/>
      <c r="AT78" s="11"/>
      <c r="AU78" s="11"/>
      <c r="AV78" s="11"/>
      <c r="AW78" s="11"/>
      <c r="AY78" s="11"/>
      <c r="AZ78" s="11"/>
      <c r="BA78" s="11"/>
    </row>
    <row r="79" spans="1:53" ht="15" customHeight="1" thickBot="1" x14ac:dyDescent="0.3">
      <c r="A79" s="56"/>
      <c r="B79" s="68" t="s">
        <v>24</v>
      </c>
      <c r="C79" s="60"/>
      <c r="D79" s="60"/>
      <c r="E79" s="60"/>
      <c r="F79" s="60"/>
      <c r="G79" s="60"/>
      <c r="H79" s="58"/>
      <c r="I79" s="58"/>
      <c r="J79" s="58"/>
      <c r="K79" s="58"/>
      <c r="L79" s="69">
        <v>20</v>
      </c>
      <c r="M79" s="73" t="str">
        <f>B64</f>
        <v>JAVIER RAMOS/PILAR</v>
      </c>
      <c r="N79" s="73"/>
      <c r="O79" s="73" t="str">
        <f>B66</f>
        <v>J. Mª SEVERIANO/LUIS PORRAS</v>
      </c>
      <c r="P79" s="66"/>
      <c r="Q79" s="50">
        <v>1</v>
      </c>
      <c r="R79" s="51">
        <v>6</v>
      </c>
      <c r="S79" s="67"/>
      <c r="T79" s="50">
        <v>1</v>
      </c>
      <c r="U79" s="51">
        <v>6</v>
      </c>
      <c r="V79" s="67"/>
      <c r="W79" s="50"/>
      <c r="X79" s="51"/>
      <c r="Y79" s="42"/>
      <c r="Z79" s="29">
        <f t="shared" si="29"/>
        <v>1</v>
      </c>
      <c r="AA79" s="29">
        <f t="shared" si="36"/>
        <v>0</v>
      </c>
      <c r="AB79" s="29">
        <f t="shared" si="37"/>
        <v>1</v>
      </c>
      <c r="AC79" s="29">
        <f t="shared" si="38"/>
        <v>1</v>
      </c>
      <c r="AD79" s="29">
        <f t="shared" si="39"/>
        <v>0</v>
      </c>
      <c r="AE79" s="31"/>
      <c r="AF79" s="29">
        <f t="shared" si="30"/>
        <v>0</v>
      </c>
      <c r="AG79" s="29">
        <f t="shared" si="40"/>
        <v>0</v>
      </c>
      <c r="AH79" s="29">
        <f t="shared" si="31"/>
        <v>0</v>
      </c>
      <c r="AI79" s="29">
        <f t="shared" si="32"/>
        <v>0</v>
      </c>
      <c r="AJ79" s="29">
        <f t="shared" si="33"/>
        <v>1</v>
      </c>
      <c r="AK79" s="30">
        <f t="shared" si="41"/>
        <v>1</v>
      </c>
      <c r="AL79" s="29">
        <f t="shared" si="34"/>
        <v>0</v>
      </c>
      <c r="AM79" s="12"/>
      <c r="AN79" s="15"/>
      <c r="AO79" s="20"/>
      <c r="AP79" s="11"/>
      <c r="AQ79" s="11"/>
      <c r="AR79" s="15"/>
      <c r="AT79" s="11"/>
      <c r="AU79" s="11"/>
      <c r="AV79" s="11"/>
      <c r="AW79" s="11"/>
      <c r="AY79" s="11"/>
      <c r="AZ79" s="11"/>
      <c r="BA79" s="11"/>
    </row>
    <row r="80" spans="1:53" ht="15" customHeight="1" thickBot="1" x14ac:dyDescent="0.3">
      <c r="A80" s="56"/>
      <c r="B80" s="68" t="s">
        <v>22</v>
      </c>
      <c r="C80" s="60"/>
      <c r="D80" s="60"/>
      <c r="E80" s="60"/>
      <c r="F80" s="60"/>
      <c r="G80" s="60"/>
      <c r="H80" s="58"/>
      <c r="I80" s="58"/>
      <c r="J80" s="58"/>
      <c r="K80" s="58"/>
      <c r="L80" s="69">
        <v>21</v>
      </c>
      <c r="M80" s="73" t="str">
        <f>B65</f>
        <v>EMILIO POTES/DEMETRIO</v>
      </c>
      <c r="N80" s="73"/>
      <c r="O80" s="73" t="str">
        <f>B66</f>
        <v>J. Mª SEVERIANO/LUIS PORRAS</v>
      </c>
      <c r="P80" s="66"/>
      <c r="Q80" s="50"/>
      <c r="R80" s="51"/>
      <c r="S80" s="67"/>
      <c r="T80" s="50"/>
      <c r="U80" s="51"/>
      <c r="V80" s="67"/>
      <c r="W80" s="52"/>
      <c r="X80" s="53"/>
      <c r="Y80" s="42"/>
      <c r="Z80" s="29">
        <f t="shared" si="29"/>
        <v>0</v>
      </c>
      <c r="AA80" s="29">
        <f t="shared" si="36"/>
        <v>0</v>
      </c>
      <c r="AB80" s="29">
        <f t="shared" si="37"/>
        <v>0</v>
      </c>
      <c r="AC80" s="29">
        <f t="shared" si="38"/>
        <v>0</v>
      </c>
      <c r="AD80" s="29">
        <f t="shared" si="39"/>
        <v>0</v>
      </c>
      <c r="AE80" s="31"/>
      <c r="AF80" s="29">
        <f t="shared" si="30"/>
        <v>0</v>
      </c>
      <c r="AG80" s="29">
        <f t="shared" si="40"/>
        <v>0</v>
      </c>
      <c r="AH80" s="29">
        <f t="shared" si="31"/>
        <v>0</v>
      </c>
      <c r="AI80" s="29">
        <f t="shared" si="32"/>
        <v>0</v>
      </c>
      <c r="AJ80" s="29">
        <f t="shared" si="33"/>
        <v>0</v>
      </c>
      <c r="AK80" s="30">
        <f t="shared" si="41"/>
        <v>0</v>
      </c>
      <c r="AL80" s="29">
        <f t="shared" si="34"/>
        <v>0</v>
      </c>
      <c r="AM80" s="15"/>
      <c r="AN80" s="15"/>
      <c r="AO80" s="21"/>
      <c r="AP80" s="14"/>
      <c r="AQ80" s="15"/>
      <c r="AR80" s="15"/>
    </row>
    <row r="81" spans="1:44" ht="15" customHeight="1" x14ac:dyDescent="0.2">
      <c r="A81" s="57"/>
      <c r="B81" s="69"/>
      <c r="C81" s="42"/>
      <c r="D81" s="42"/>
      <c r="E81" s="42"/>
      <c r="F81" s="42"/>
      <c r="G81" s="42"/>
      <c r="H81" s="42"/>
      <c r="I81" s="42"/>
      <c r="J81" s="42"/>
      <c r="K81" s="42"/>
      <c r="L81" s="58"/>
      <c r="M81" s="42"/>
      <c r="N81" s="42"/>
      <c r="O81" s="42"/>
      <c r="P81" s="42"/>
      <c r="Q81" s="83"/>
      <c r="R81" s="84"/>
      <c r="S81" s="84"/>
      <c r="T81" s="84"/>
      <c r="U81" s="84"/>
      <c r="V81" s="85"/>
      <c r="W81" s="85"/>
      <c r="X81" s="86"/>
      <c r="Y81" s="42"/>
      <c r="AM81" s="23"/>
      <c r="AN81" s="23"/>
      <c r="AO81" s="20"/>
      <c r="AP81" s="22"/>
      <c r="AQ81" s="23"/>
      <c r="AR81" s="23"/>
    </row>
    <row r="82" spans="1:44" ht="15" customHeight="1" x14ac:dyDescent="0.2">
      <c r="A82" s="57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58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AM82" s="9"/>
      <c r="AN82" s="3"/>
      <c r="AO82" s="3"/>
      <c r="AP82" s="3"/>
      <c r="AQ82" s="9"/>
      <c r="AR82" s="3"/>
    </row>
  </sheetData>
  <sheetProtection selectLockedCells="1"/>
  <mergeCells count="3">
    <mergeCell ref="Q26:X26"/>
    <mergeCell ref="Q81:X81"/>
    <mergeCell ref="Q53:X53"/>
  </mergeCells>
  <pageMargins left="0.7" right="0.7" top="0.75" bottom="0.75" header="0.3" footer="0.3"/>
  <pageSetup paperSize="9" orientation="portrait" r:id="rId1"/>
  <ignoredErrors>
    <ignoredError sqref="I60:J64 I32:J35 I6:J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casa</cp:lastModifiedBy>
  <cp:lastPrinted>2011-11-21T23:39:01Z</cp:lastPrinted>
  <dcterms:created xsi:type="dcterms:W3CDTF">2011-11-21T23:05:32Z</dcterms:created>
  <dcterms:modified xsi:type="dcterms:W3CDTF">2020-06-08T16:04:33Z</dcterms:modified>
</cp:coreProperties>
</file>